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UIP OFICIO 2025\No. 4 Numero y nombre de funcionarios DAFIM\FEBRERO\"/>
    </mc:Choice>
  </mc:AlternateContent>
  <xr:revisionPtr revIDLastSave="0" documentId="13_ncr:1_{5526F7B5-1D14-4C0E-B2EB-8CA4CCD3D3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1" sheetId="2" r:id="rId1"/>
    <sheet name="JUBILADOS" sheetId="3" r:id="rId2"/>
    <sheet name="RENGLON 022" sheetId="4" r:id="rId3"/>
    <sheet name="DIETAS" sheetId="5" r:id="rId4"/>
    <sheet name="189" sheetId="6" r:id="rId5"/>
  </sheets>
  <definedNames>
    <definedName name="_xlnm._FilterDatabase" localSheetId="0" hidden="1">'011'!$A$7:$I$7</definedName>
    <definedName name="_xlnm._FilterDatabase" localSheetId="3" hidden="1">DIETAS!$A$3:$E$3</definedName>
    <definedName name="_xlnm._FilterDatabase" localSheetId="1" hidden="1">JUBILADOS!$A$7:$I$7</definedName>
    <definedName name="_xlnm.Print_Area" localSheetId="0">'011'!$A$5:$I$195</definedName>
    <definedName name="_xlnm.Print_Area" localSheetId="3">DIETAS!$A$1:$E$3</definedName>
    <definedName name="_xlnm.Print_Area" localSheetId="1">JUBILADOS!$A$5:$I$7</definedName>
    <definedName name="_xlnm.Print_Area" localSheetId="2">'RENGLON 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119" i="2"/>
  <c r="D73" i="2" l="1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A8" i="4"/>
  <c r="A9" i="4" s="1"/>
  <c r="D8" i="4"/>
  <c r="D20" i="4" l="1"/>
  <c r="D19" i="4"/>
  <c r="D18" i="4"/>
  <c r="D17" i="4"/>
  <c r="D16" i="4"/>
  <c r="D15" i="4"/>
  <c r="D14" i="4"/>
  <c r="D13" i="4"/>
  <c r="D11" i="4"/>
  <c r="D10" i="4"/>
  <c r="D9" i="4"/>
  <c r="A10" i="4"/>
  <c r="A11" i="4" s="1"/>
  <c r="D10" i="2"/>
  <c r="D116" i="2"/>
  <c r="D214" i="2" l="1"/>
  <c r="D124" i="2" l="1"/>
  <c r="D125" i="2"/>
  <c r="D40" i="2" l="1"/>
  <c r="D191" i="2"/>
  <c r="D39" i="2"/>
  <c r="D17" i="2"/>
  <c r="D185" i="2"/>
  <c r="D169" i="2"/>
  <c r="D14" i="2"/>
  <c r="D202" i="2" l="1"/>
  <c r="D138" i="2" l="1"/>
  <c r="D168" i="2" l="1"/>
  <c r="D220" i="2"/>
  <c r="D217" i="2"/>
  <c r="D211" i="2"/>
  <c r="D208" i="2"/>
  <c r="D205" i="2"/>
  <c r="D42" i="2"/>
  <c r="D195" i="2"/>
  <c r="D182" i="2"/>
  <c r="D181" i="2"/>
  <c r="D180" i="2"/>
  <c r="D71" i="2"/>
  <c r="D179" i="2"/>
  <c r="D178" i="2"/>
  <c r="D177" i="2"/>
  <c r="D176" i="2"/>
  <c r="D175" i="2"/>
  <c r="D174" i="2"/>
  <c r="D173" i="2"/>
  <c r="D172" i="2"/>
  <c r="D167" i="2"/>
  <c r="D166" i="2"/>
  <c r="D165" i="2"/>
  <c r="D164" i="2"/>
  <c r="D163" i="2"/>
  <c r="D72" i="2"/>
  <c r="D162" i="2"/>
  <c r="D161" i="2"/>
  <c r="D160" i="2"/>
  <c r="D159" i="2"/>
  <c r="D158" i="2"/>
  <c r="D157" i="2"/>
  <c r="D156" i="2"/>
  <c r="D155" i="2"/>
  <c r="D154" i="2"/>
  <c r="D153" i="2"/>
  <c r="D152" i="2"/>
  <c r="D149" i="2"/>
  <c r="D150" i="2"/>
  <c r="D151" i="2"/>
  <c r="D148" i="2"/>
  <c r="D147" i="2"/>
  <c r="D146" i="2"/>
  <c r="D145" i="2"/>
  <c r="D144" i="2"/>
  <c r="D143" i="2"/>
  <c r="D142" i="2"/>
  <c r="D141" i="2"/>
  <c r="D140" i="2"/>
  <c r="D139" i="2"/>
  <c r="D137" i="2"/>
  <c r="D136" i="2"/>
  <c r="D135" i="2"/>
  <c r="D134" i="2"/>
  <c r="D133" i="2"/>
  <c r="D132" i="2"/>
  <c r="D129" i="2"/>
  <c r="D128" i="2"/>
  <c r="D121" i="2"/>
  <c r="D120" i="2"/>
  <c r="D115" i="2"/>
  <c r="D114" i="2"/>
  <c r="D113" i="2"/>
  <c r="D112" i="2"/>
  <c r="D111" i="2"/>
  <c r="D110" i="2"/>
  <c r="D106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11" i="2"/>
  <c r="D192" i="2"/>
  <c r="D54" i="2"/>
  <c r="D53" i="2"/>
  <c r="D52" i="2"/>
  <c r="D51" i="2"/>
  <c r="D48" i="2"/>
  <c r="D47" i="2"/>
  <c r="D46" i="2"/>
  <c r="D45" i="2"/>
  <c r="D41" i="2"/>
  <c r="D38" i="2"/>
  <c r="D37" i="2"/>
  <c r="D36" i="2"/>
  <c r="D33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07" i="2"/>
  <c r="D16" i="2"/>
  <c r="D15" i="2"/>
  <c r="D188" i="2"/>
  <c r="A78" i="2" l="1"/>
  <c r="A79" i="2" s="1"/>
  <c r="A80" i="2" s="1"/>
  <c r="A81" i="2" s="1"/>
  <c r="A22" i="2" l="1"/>
  <c r="A23" i="2" s="1"/>
  <c r="A24" i="2" s="1"/>
  <c r="A25" i="2" s="1"/>
  <c r="A26" i="2" s="1"/>
  <c r="A27" i="2" s="1"/>
  <c r="A28" i="2" s="1"/>
  <c r="A29" i="2" s="1"/>
  <c r="A30" i="2" s="1"/>
  <c r="A38" i="2" s="1"/>
  <c r="A46" i="2" s="1"/>
  <c r="A52" i="2" l="1"/>
  <c r="A58" i="2" s="1"/>
  <c r="A59" i="2" s="1"/>
  <c r="A60" i="2" s="1"/>
  <c r="A61" i="2" s="1"/>
  <c r="A62" i="2" s="1"/>
  <c r="A63" i="2" s="1"/>
  <c r="A67" i="2" s="1"/>
  <c r="A68" i="2" s="1"/>
  <c r="A69" i="2" s="1"/>
  <c r="A70" i="2" s="1"/>
  <c r="A82" i="2" s="1"/>
  <c r="A83" i="2" s="1"/>
  <c r="A84" i="2" s="1"/>
  <c r="A85" i="2" s="1"/>
  <c r="A87" i="2" s="1"/>
  <c r="A88" i="2" s="1"/>
  <c r="A89" i="2" s="1"/>
  <c r="A90" i="2" s="1"/>
  <c r="A91" i="2" s="1"/>
  <c r="A92" i="2" s="1"/>
  <c r="A93" i="2" s="1"/>
  <c r="A94" i="2" s="1"/>
  <c r="A96" i="2" s="1"/>
  <c r="A97" i="2" s="1"/>
  <c r="A98" i="2" s="1"/>
  <c r="A99" i="2" s="1"/>
  <c r="A100" i="2" s="1"/>
  <c r="A101" i="2" s="1"/>
  <c r="A106" i="2" s="1"/>
  <c r="A111" i="2" s="1"/>
  <c r="A112" i="2" s="1"/>
  <c r="A113" i="2" s="1"/>
  <c r="A114" i="2" l="1"/>
  <c r="A128" i="2" l="1"/>
  <c r="A129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50" i="2" s="1"/>
  <c r="A151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4" i="2" l="1"/>
  <c r="A165" i="2" s="1"/>
  <c r="A173" i="2" s="1"/>
  <c r="A174" i="2" s="1"/>
  <c r="A176" i="2" s="1"/>
  <c r="A178" i="2" l="1"/>
  <c r="A179" i="2" s="1"/>
  <c r="A181" i="2" s="1"/>
  <c r="A182" i="2" s="1"/>
  <c r="A205" i="2" s="1"/>
  <c r="A208" i="2" s="1"/>
  <c r="A211" i="2" s="1"/>
  <c r="A214" i="2" s="1"/>
  <c r="A217" i="2" s="1"/>
  <c r="A1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tc={9483A1DF-1C17-4914-9EAC-BE11D12CB942}</author>
  </authors>
  <commentList>
    <comment ref="E28" authorId="0" shapeId="0" xr:uid="{9483A1DF-1C17-4914-9EAC-BE11D12CB9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SALARIO MENSUAL 3,881.00</t>
      </text>
    </comment>
  </commentList>
</comments>
</file>

<file path=xl/sharedStrings.xml><?xml version="1.0" encoding="utf-8"?>
<sst xmlns="http://schemas.openxmlformats.org/spreadsheetml/2006/main" count="636" uniqueCount="467">
  <si>
    <t>No.</t>
  </si>
  <si>
    <t>Nombre</t>
  </si>
  <si>
    <t>Puesto Nominal</t>
  </si>
  <si>
    <t>Bono Vacacional</t>
  </si>
  <si>
    <t xml:space="preserve">Bono Municipal </t>
  </si>
  <si>
    <t>Gastos de Representación</t>
  </si>
  <si>
    <t>ANA ARELI ANGEL BARRIOS</t>
  </si>
  <si>
    <t>ALCALDIA MUNICIPAL</t>
  </si>
  <si>
    <t>ALIS MARCELA OCHOA MERIDA</t>
  </si>
  <si>
    <t>ENCARGADA DE INFORMATICA</t>
  </si>
  <si>
    <t xml:space="preserve">ALCALDE MUNICIPAL Y GERENTE GENERAL </t>
  </si>
  <si>
    <t>SECRETARIA MUNICIPAL</t>
  </si>
  <si>
    <t>MONICA MARISELA DE LEON DE LEON</t>
  </si>
  <si>
    <t>OFICIAL II DE SECRETARIA</t>
  </si>
  <si>
    <t>SECRETARIO MUNICIPAL</t>
  </si>
  <si>
    <t>ELIZABETH NOELIA OROZCO OROZCO</t>
  </si>
  <si>
    <t>OFICIAL I DE SECRETARIA</t>
  </si>
  <si>
    <t>HONSY PAOLA GÓMEZ GÓMEZ</t>
  </si>
  <si>
    <t xml:space="preserve">JUAN ALFONSO BARRIOS MAZARIEGOS </t>
  </si>
  <si>
    <t>ENCARGADO DE VENTANILLA UNICA MUNICIPAL</t>
  </si>
  <si>
    <t>DIRECCION FINANCIERA INTEGRADA MUNICIPAL</t>
  </si>
  <si>
    <t>PABLO ANIBAL DE LEON GABRIEL</t>
  </si>
  <si>
    <t>ENCARGADO DE COMPRAS</t>
  </si>
  <si>
    <t>JENIFER YOLANDA  LÓPEZ ESCOBAR</t>
  </si>
  <si>
    <t>ENCARGADA DE INVENTARIO</t>
  </si>
  <si>
    <t>ELDA BEATRIZ DE LEON RODRIGUEZ</t>
  </si>
  <si>
    <t>ALFA ESPERANZA HUERTAS LEON</t>
  </si>
  <si>
    <t>RECEPTOR</t>
  </si>
  <si>
    <t>CELFA ODILIA DIAZ MERIDA</t>
  </si>
  <si>
    <t>ENCARGADA DE TESORERIA</t>
  </si>
  <si>
    <t>OSWALDO IVAN LOPEZ DE LEON</t>
  </si>
  <si>
    <t>UBINDA ADALID SANTIZO DE LEON</t>
  </si>
  <si>
    <t>ASISTENTE ADMINISTRATIVA DE LA DAFIM</t>
  </si>
  <si>
    <t>SINDY PATRICIA IXCOLIN HIDALGO</t>
  </si>
  <si>
    <t>AUXILIAR DE COMPRAS</t>
  </si>
  <si>
    <t>BERNARDA ESPERANZA VELASQUEZ</t>
  </si>
  <si>
    <t>ENCARGADA DE ALMACEN</t>
  </si>
  <si>
    <t>DIRECCION MUNICIPAL DE PLANIFICACION</t>
  </si>
  <si>
    <t>TECNICO II DPM</t>
  </si>
  <si>
    <t>MARCOS ALFONSO MERIDA</t>
  </si>
  <si>
    <t>TECNICO DE INVERSION PUBLICA</t>
  </si>
  <si>
    <t>ALFREDO EDUARDO LEON HERNANDEZ</t>
  </si>
  <si>
    <t>ELISAMA YANIRA JOACHIN FERNANDEZ</t>
  </si>
  <si>
    <t>TECNICO I DMP</t>
  </si>
  <si>
    <t>IRIAM VERONICA MERIDA LOPEZ</t>
  </si>
  <si>
    <t>SECRETARIA ADMINISTRATIVA DMP</t>
  </si>
  <si>
    <t>ROBERTH GUILLERMO LÓPEZ BARILLAS</t>
  </si>
  <si>
    <t>JUZGADO DE ASUNTOS MUNICIPALES</t>
  </si>
  <si>
    <t>AURA ANABELLA AGUILAR GOMEZ</t>
  </si>
  <si>
    <t>SECRETARIA JUZGADO ASUNTOS MUNICIPALES</t>
  </si>
  <si>
    <t>EDILSAR JOSUE VELASQUEZ DE LEON</t>
  </si>
  <si>
    <t>SEGURIDAD</t>
  </si>
  <si>
    <t>INSPECTOR UCUR</t>
  </si>
  <si>
    <t>CARMEN MARCELA MARIA GÓMEZ ANDRADE</t>
  </si>
  <si>
    <t>OFICIAL IDE JUZGADO DE ASUNTOS MUNICIPALES</t>
  </si>
  <si>
    <t>DIRECCION MUNICIPAL DE LA MUJER</t>
  </si>
  <si>
    <t>PROMOTORA DMM</t>
  </si>
  <si>
    <t>MARIA ANTONIA FUENTES FUENTES</t>
  </si>
  <si>
    <t>EDELMIRA LISBETH REYNA DE LEON</t>
  </si>
  <si>
    <t>DIRECTORA DMM</t>
  </si>
  <si>
    <t>ROCIO MELISA GOMEZ VELASQUEZ</t>
  </si>
  <si>
    <t>JOBA DELIA DE LEON DIAZ</t>
  </si>
  <si>
    <t>INGRID DEL ROSARIO AZURDIA MÉRIDA</t>
  </si>
  <si>
    <t>COORDINADORA DE LA OFICINA DEL ADULTO MAYOR</t>
  </si>
  <si>
    <t>JOEL ESTUARDO CALDERON ARRIAZA</t>
  </si>
  <si>
    <t>FABIANA VICTORIA PEREZ LOPEZ</t>
  </si>
  <si>
    <t>MEDIO AMBIENTE Y RECURSOS NATURALES</t>
  </si>
  <si>
    <t>AMBROCIO TEODORO DIONICIO LOPEZ</t>
  </si>
  <si>
    <t>GUARDABOSQUES</t>
  </si>
  <si>
    <t>OSVIN DUVAN LOPEZ RODRIGUEZ</t>
  </si>
  <si>
    <t>OTILIO ABIMAEL VASQUEZ RAMIREZ</t>
  </si>
  <si>
    <t>JARDINERO DE PARQUE PALACIO MAYA</t>
  </si>
  <si>
    <t>MANUEL SIMEON LOPEZ MATUL</t>
  </si>
  <si>
    <t>GUILLERMO RUDY DE LEON DE LEON</t>
  </si>
  <si>
    <t>ARILIO GEOVANNI TOVAR LOPEZ</t>
  </si>
  <si>
    <t>JARDINERO MUNICIPAL</t>
  </si>
  <si>
    <t>CARLOS MANUEL VASQUEZ BAUTISTA</t>
  </si>
  <si>
    <t>JULIO CESAR MERIDA</t>
  </si>
  <si>
    <t>CARLOS FRANCISCO DE LEÓN VÁSQUEZ</t>
  </si>
  <si>
    <t>PEON DE VIVERO MUNICIPAL</t>
  </si>
  <si>
    <t>PABLO SABINO MARROQUIN MAURICIO</t>
  </si>
  <si>
    <t>WINER ARTURO MARROQUIN PEREZ</t>
  </si>
  <si>
    <t>ENCARGADO DE BOSQUE MUNICIPAL</t>
  </si>
  <si>
    <t>DELMI YOHANA FUENTES GOMEZ</t>
  </si>
  <si>
    <t>DEIDY SARAI PÉREZ FUENTES</t>
  </si>
  <si>
    <t>JUZGADO Y POLICIA MUNICIPAL DE TRANSITO</t>
  </si>
  <si>
    <t>ULMAR ALFRE DE LEON DIONICIO</t>
  </si>
  <si>
    <t>JUEZ DE ASUNTOS MUNICIPALES DE TRANSITO</t>
  </si>
  <si>
    <t>POLICIA MUNICIPAL DE TRANSITO</t>
  </si>
  <si>
    <t>SANDRA LISBETH SOLIS PEREZ</t>
  </si>
  <si>
    <t>ANGEL GUSTAVO ESCOBAR VASQUEZ</t>
  </si>
  <si>
    <t>CRISTIAN ALEXANDER MEJIA MERIDA</t>
  </si>
  <si>
    <t>MARIELA ONDINA ESCOBAR VASQUEZ</t>
  </si>
  <si>
    <t>ONALDO SENAIDO LOPEZ PEREZ</t>
  </si>
  <si>
    <t>JUAN CARLOS CASTRO CAC</t>
  </si>
  <si>
    <t>DIRECTOR OPERATIVO DE LA PMT</t>
  </si>
  <si>
    <t>JOSE ALFREDO DE LEON LOPEZ</t>
  </si>
  <si>
    <t>MAXITO FAUSTO MARROQUIN PEREZ</t>
  </si>
  <si>
    <t>EDGAR SAMUEL PEREZ GUZMAN</t>
  </si>
  <si>
    <t>RONALD EDUARDO LOPEZ RODAS</t>
  </si>
  <si>
    <t>MAX MIGUEL MIRANDA ARRIVILLAGA</t>
  </si>
  <si>
    <t>LILIAN CINDY ROCIO TRUJILLO CARREDANO</t>
  </si>
  <si>
    <t>OFICIAL I JUZGADO DE TRANSITO</t>
  </si>
  <si>
    <t>ARACELI CONSUELO FUENTES MERIDA</t>
  </si>
  <si>
    <t>SELVIN OLEGARIO GOMEZ DIONICIO</t>
  </si>
  <si>
    <t>OFICIAL DE SERVICIOS DE LA PMT</t>
  </si>
  <si>
    <t>HUMBERTO OTTONIEL MALDONADO GUZMAN</t>
  </si>
  <si>
    <t>SANDRA GABRIELA BARRIOS ZAMORA</t>
  </si>
  <si>
    <t>JULIO DAVID BARRIOS MIRANDA</t>
  </si>
  <si>
    <t>WILSON FERNANDO ALFARO</t>
  </si>
  <si>
    <t>EDWAR GUILLERMO MIRANDA ARRIVILLAGA</t>
  </si>
  <si>
    <t>ROSBELY NOHEMI OROZCO OROZCO</t>
  </si>
  <si>
    <t>CECILIA MARISELA TEMA DE LEON</t>
  </si>
  <si>
    <t>SECRETARIA JUZGADO DE ASUNTOS MUNICIPALES DE TRANSITO</t>
  </si>
  <si>
    <t xml:space="preserve">AGENTE DE POLICIA MUNICIPAL DE TRANSITO </t>
  </si>
  <si>
    <t>JORGE MARIO BARRIOS ALTUN</t>
  </si>
  <si>
    <t>DIRECTOR ADMINISTRATIVO DE LA PMT</t>
  </si>
  <si>
    <t>EMERSON ABIMAEL GÓMEZ PÉREZ</t>
  </si>
  <si>
    <t>BRENDY FABIOLA FUENTES VASQUEZ</t>
  </si>
  <si>
    <t>MARIO VALENTIN VASQUEZ GUZMAN</t>
  </si>
  <si>
    <t>OFCINA JURIDICA INTERNA Y ENCARGADO DE LA UAINFO</t>
  </si>
  <si>
    <t>JOSE GUADALUPE HERNANDEZ ARREAGA</t>
  </si>
  <si>
    <t>TECNICO II CATASTRO UCUR</t>
  </si>
  <si>
    <t>JUAN PABLO LOPEZ RODRIGUEZ</t>
  </si>
  <si>
    <t>MELSAR OSIEL GOMEZ FUENTES</t>
  </si>
  <si>
    <t>DIEGO ALEJANDRO LOPEZ CASTILLO</t>
  </si>
  <si>
    <t>TECNICO DE CAMPO</t>
  </si>
  <si>
    <t>LESTER FEDERICO COYOY SIGUENZA</t>
  </si>
  <si>
    <t>BEGLY PAOLA VASQUEZ DE LEON</t>
  </si>
  <si>
    <t>SECRETARIA ADMINISTRATIVA UNIDAD URBANO Y RURAL</t>
  </si>
  <si>
    <t>LUIS ENRIQUE AGUILAR RODAS</t>
  </si>
  <si>
    <t>ADALUZ JUDITH DIAZ VELASQUEZ</t>
  </si>
  <si>
    <t>CEIDY ALEJANDRA CARDONA GOMEZ</t>
  </si>
  <si>
    <t>GLENDY ARELY REQUENA GOMEZ</t>
  </si>
  <si>
    <t>RELACIONES PUBLICAS</t>
  </si>
  <si>
    <t>VICTOR HUGO MONTOYA STRAUBE</t>
  </si>
  <si>
    <t>RELACIONISTA PUBLICO</t>
  </si>
  <si>
    <t>MARIA CRISTINA MUÑOZ ZAMORA</t>
  </si>
  <si>
    <t xml:space="preserve"> SERVICIOS PUBLICOS MUNICIPALES</t>
  </si>
  <si>
    <t>ARGELIO ISRAEL BARRIOS CANCINOS</t>
  </si>
  <si>
    <t>PEON GUARDIAN DE SERVICIOS PUBLICOS</t>
  </si>
  <si>
    <t>TEODORO CASIMIRO BAUTISTA GOMEZ</t>
  </si>
  <si>
    <t>PEON MUNICIPAL DE MANTENIMIENTO</t>
  </si>
  <si>
    <t>PABLO DAVID BAUTISTA VASQUEZ</t>
  </si>
  <si>
    <t>JORGE MARIO BERDUO VASQUEZ</t>
  </si>
  <si>
    <t>ALBAÑIL DE MANTENIMIENTO</t>
  </si>
  <si>
    <t>GERBER NAHAMAN GARCIA MONTERROSO</t>
  </si>
  <si>
    <t>ERASMO OSWALDO CIFUENTES VELASQUEZ</t>
  </si>
  <si>
    <t>ERICK LEONEL OTUC OROZCO</t>
  </si>
  <si>
    <t>PEON GUARDIAN Y ASISTENTE ADMINISTRATIVO S.P.</t>
  </si>
  <si>
    <t>FRANCISCA AIDA DIONICIO MARROQUIN</t>
  </si>
  <si>
    <t>RAFAEL ARMANDO ESCOBAR MONTERROSO</t>
  </si>
  <si>
    <t>MARCELINO GUILLERMO GOMEZ VELASQUEZ</t>
  </si>
  <si>
    <t>ENCARGADO DE CEMENTERIO MUNICIPAL</t>
  </si>
  <si>
    <t>ROBERTO GONZALEZ</t>
  </si>
  <si>
    <t>LIMPIEZA</t>
  </si>
  <si>
    <t>CARLOS RODOLFO HERMOSILLA HERRERA</t>
  </si>
  <si>
    <t>BARRENDERO MUNICIPAL DE CALLES Y AVENIDAS</t>
  </si>
  <si>
    <t>EDWIN AUGUSTO HERNANDEZ FUENTES</t>
  </si>
  <si>
    <t>AYUDANTE DE ALBAÑIL DE DRENAJES</t>
  </si>
  <si>
    <t>MARIO CRUZ HERNANDEZ YOC</t>
  </si>
  <si>
    <t>AUDIAS SOROBABEL LOPEZ CHAVEZ</t>
  </si>
  <si>
    <t>SERGIO ALEJANDRO LOPEZ LOPEZ</t>
  </si>
  <si>
    <t>PEDRO ARMANDO LOPEZ MEJIA</t>
  </si>
  <si>
    <t>GLADIS GUADALUPE LOPEZ MORALES</t>
  </si>
  <si>
    <t>VIDAL NATALIO LOPEZ</t>
  </si>
  <si>
    <t>PILOTO MUNICIPAL</t>
  </si>
  <si>
    <t>NERY AROLDO OCHOA FLORES</t>
  </si>
  <si>
    <t xml:space="preserve">PEON PILOTO DE SERVICIOS PUBLICOS </t>
  </si>
  <si>
    <t>YOLANDA JUDITH PEINADO HIDALGO</t>
  </si>
  <si>
    <t>UBALDO FELICIANO RODRIGUEZ MUÑOZ</t>
  </si>
  <si>
    <t>ROSENDO ROCAEL RUIZ GARCIA</t>
  </si>
  <si>
    <t>ANGEL WALDEMAR SANDOVAL ALFARO</t>
  </si>
  <si>
    <t xml:space="preserve">COORDINADOR DE SERVICIOS PUBLICOS </t>
  </si>
  <si>
    <t>SEBASTIAN APARICIO VASQUEZ BARRIOS</t>
  </si>
  <si>
    <t>BEDALI ESTEBAN VASQUEZ BAUTISTA</t>
  </si>
  <si>
    <t>ENCARGADO DE PERSONAL DE CAMPO SERVICIOS PUBLICOS</t>
  </si>
  <si>
    <t>CELESTINO FRANCISCO VASQUEZ ESCOBAR</t>
  </si>
  <si>
    <t>CONSERJE MUNICIPAL</t>
  </si>
  <si>
    <t>EDILZAR ISMAEL VASQUEZ FUENTES</t>
  </si>
  <si>
    <t>SAQUEO ISAAC VASQUEZ FUENTES</t>
  </si>
  <si>
    <t>ANDRES ABELINO VASQUEZ GOMEZ</t>
  </si>
  <si>
    <t>BLANDIMIRO ARAEL VASQUEZ GOMEZ</t>
  </si>
  <si>
    <t>JUAN ALBERTO VASQUEZ LOPEZ</t>
  </si>
  <si>
    <t>SERGIO LEONEL ESCOBAR DIONICIO</t>
  </si>
  <si>
    <t>EMELSY OSBELI VELASQUEZ ROBLERO</t>
  </si>
  <si>
    <t>LESTER ROSELITO VELASQUEZ MIGUEL</t>
  </si>
  <si>
    <t>EMERSON RODELI MONTERROSO NOLASCO</t>
  </si>
  <si>
    <t>EFREN ELMER DE LEON BARRIOS</t>
  </si>
  <si>
    <t xml:space="preserve">CENTRAL DE AUTOBUSES EXTRAURBANOS </t>
  </si>
  <si>
    <t>ANAYANSI MARILU GOMEZ MEJIA</t>
  </si>
  <si>
    <t>CONSERJE CENTRAL DE LA AUTOBUSES</t>
  </si>
  <si>
    <t>ARTURO CARRETO PEREZ</t>
  </si>
  <si>
    <t>HECTOR JAIME MAZARIEGOS PEREZ</t>
  </si>
  <si>
    <t>DUNIA BILSABETH VASQUEZ ORTIZ</t>
  </si>
  <si>
    <t>RECEPTOR CENTRAL DE AUTOBUSES</t>
  </si>
  <si>
    <t>DORA NOEMI MARROQUIN PEREZ</t>
  </si>
  <si>
    <t>EDILZAR GILBERTO LOPEZ HERNANDEZ</t>
  </si>
  <si>
    <t>GUARDIAN CENTRAL DE AUTOBUSES</t>
  </si>
  <si>
    <t>JUAN JOSE BARRIOS DE LEON</t>
  </si>
  <si>
    <t>MARCOS GUADALUPE LOPEZ FUENTES</t>
  </si>
  <si>
    <t>MARLIN RUBI MEOÑO OCHOA</t>
  </si>
  <si>
    <t>SILVIA JANETH SANDOVAL MAZARIEGOS</t>
  </si>
  <si>
    <t>URIAS RAMON MIRANDA GOMEZ</t>
  </si>
  <si>
    <t>WILBER MANFREDO LOPEZ RODRIGUEZ</t>
  </si>
  <si>
    <t>EVELIN ANIVET DE LEON DE LEON</t>
  </si>
  <si>
    <t>ASISTENTE DE ADMINISTRACION TREN DE ASEO, INSPECTO DE AMBIENTE</t>
  </si>
  <si>
    <t xml:space="preserve">DIRECCION DE GESTION Y RIESGO </t>
  </si>
  <si>
    <t>RUTH NOHEMI CASTAÑON MEJIA</t>
  </si>
  <si>
    <t>COORDINADORA DE LA UMGAR</t>
  </si>
  <si>
    <t>CLASES PASIVAS DE LA MUNICIPALIDAD DE SAN MARCOS</t>
  </si>
  <si>
    <t>FLAVIO DOMITILO LOPEZ LOPEZ</t>
  </si>
  <si>
    <t>JUBILADO</t>
  </si>
  <si>
    <t>RAYMUNDO MARCELINO OROZCO GOMEZ</t>
  </si>
  <si>
    <t>MARIA ELENA OCHOA LOPEZ.</t>
  </si>
  <si>
    <t>MARIA ISABEL DE LEON GRAMAJO</t>
  </si>
  <si>
    <t>ISRAEL PEDRO FUENTES OROZCO</t>
  </si>
  <si>
    <t>JULIO JUAN LOPEZ OSORIO</t>
  </si>
  <si>
    <t>ELIAS ABIGAIL ARGUETA GUZMAN</t>
  </si>
  <si>
    <t>PEDRO FRANCISCO BAUTISTA VASQUEZ</t>
  </si>
  <si>
    <t>GUTY CESAREO CARDENAS BARRIOS</t>
  </si>
  <si>
    <t>OTTO EDDY LOPEZ LOPEZ</t>
  </si>
  <si>
    <t>ANA JOSEFINA MALDONADO DE LEON</t>
  </si>
  <si>
    <t>JOSE HUMBERTO MIRANDA MONTERROSO</t>
  </si>
  <si>
    <t>VIRGILIO CIPRIANO PABLO GARCIA</t>
  </si>
  <si>
    <t>JORGE EDWIN RIVERA LOPEZ</t>
  </si>
  <si>
    <t>MELVIN JUSTO RUFINO ROBLERO GALVEZ</t>
  </si>
  <si>
    <t>FLORENTIN GERARDO ESCOBAR</t>
  </si>
  <si>
    <t>BERNARDO CLAUDIO LOPEZ SANTIZO</t>
  </si>
  <si>
    <t>CIRIACO CESAR MERIDA</t>
  </si>
  <si>
    <t>FERNANDO HAROLDO SACHER</t>
  </si>
  <si>
    <t>GABINO LAURO DE LEON DE LEON</t>
  </si>
  <si>
    <t>RAMON ESTEBAN VASQUEZ GOMEZ</t>
  </si>
  <si>
    <t>BERTHA MARGOTH WUG DE OCHOA</t>
  </si>
  <si>
    <t>FELIX MARROQUIN FELICIANO</t>
  </si>
  <si>
    <t>LUIS FELIPE MONZON DE LEON</t>
  </si>
  <si>
    <t>SILAS YHEZI OROZCO BAUTISTA</t>
  </si>
  <si>
    <t>AMERICO TRINIDAD TOVAR IZAGUIRRE</t>
  </si>
  <si>
    <t>MACARIO OBISPO LOPEZ VELASQUEZ</t>
  </si>
  <si>
    <t>MARIANO ISMAEL DE LEON GOMEZ</t>
  </si>
  <si>
    <t>ERNESTO FLORENCIO FUENTES FUENTES</t>
  </si>
  <si>
    <t>RODOLFO AMILCAR FUENTES FUENTES</t>
  </si>
  <si>
    <t>JACINTO ISRAEL LOPEZ RODRIGUEZ</t>
  </si>
  <si>
    <t>MAYRA SUCELY LOPEZ SOLIS</t>
  </si>
  <si>
    <t>OCTAVIO FELINO FUENTES</t>
  </si>
  <si>
    <t xml:space="preserve">RIGOBERTO TELESFORO LOPEZ RODAS </t>
  </si>
  <si>
    <t xml:space="preserve">JOSE DE JESUS BAUTISTA GODINEZ </t>
  </si>
  <si>
    <t>HUGO GUILLERMO WUG SANCHEZ</t>
  </si>
  <si>
    <t>NELSON AUGUSTO AGUILAR PALACIOS</t>
  </si>
  <si>
    <t>ROSA ANGELICA RODRIGUEZ ESCOBAR</t>
  </si>
  <si>
    <t>MERCEDES DEL CARMEN ESCOBAR ARGUETA</t>
  </si>
  <si>
    <t>GREGORIO ERMINIO LOPEZ</t>
  </si>
  <si>
    <t>MARIO MAGDALENO OROZCO NOLASCO</t>
  </si>
  <si>
    <t>GUILLERMO MANFREDO LOPEZ DE LEON</t>
  </si>
  <si>
    <t>FAUSTO RUBEN LOPEZ CHUN</t>
  </si>
  <si>
    <t>JUAN PABLO MATUL CHUN</t>
  </si>
  <si>
    <t>EMILIO EDUARDO MONTERROSA VASQUEZ</t>
  </si>
  <si>
    <t>LUIS ENRIQUE JUAREZ FUENTES</t>
  </si>
  <si>
    <t>MARCO TULIO REYES BAUTISTA LOPEZ</t>
  </si>
  <si>
    <t>CHEQUES</t>
  </si>
  <si>
    <t>YOHANA JUDITH MORALES DE LEON</t>
  </si>
  <si>
    <t>SECRETARIA ADMINISTRATIVA DAFIM</t>
  </si>
  <si>
    <t>JOSÉ MIGUEL SANTIZO REYNA</t>
  </si>
  <si>
    <t>ADRIANA ANABELLA FERNANDEZ WUG</t>
  </si>
  <si>
    <t>URY NERY DE LEON GUZMAN</t>
  </si>
  <si>
    <t>CONSERJE MUNICIPAL DE LA CENTRAL DE AUTOBUSES EXTRAURBANOS</t>
  </si>
  <si>
    <t>CLARA ODILIA LOPEZ AGUILAR</t>
  </si>
  <si>
    <t>AGENTE DE POLICIA MUNICIPAL DE LA MUNICIPALIDAD</t>
  </si>
  <si>
    <t xml:space="preserve">OFICINA DE LA NIÑEZ Y JUVENTUD </t>
  </si>
  <si>
    <t>MARIA AMANDA EUGENIA DIAZ MERIDA</t>
  </si>
  <si>
    <t>SANDRA VIVIANA BERDUO SALAS</t>
  </si>
  <si>
    <t>CESAR ANIBAL ESCOBAR DIONICIO</t>
  </si>
  <si>
    <t>OTTO FRANCISCO CASTILLO BAUTISTA</t>
  </si>
  <si>
    <t>ROBERTO ARTURO NAVARRO MORALES</t>
  </si>
  <si>
    <t>CINDER MAGALY PEREZ MIRANDA</t>
  </si>
  <si>
    <t>TECNICO DE AVALES DE PROYECTOS DE INVERSION</t>
  </si>
  <si>
    <t>DIANA LAURA BARRIOS MERIDA</t>
  </si>
  <si>
    <t>ENCARGADA DE PERFILACION DE PROYECTOS</t>
  </si>
  <si>
    <t>ARLENY VIVIANA GOMEZ PEREZ</t>
  </si>
  <si>
    <t>TECNICO DE LA OFICINA DEL ADULTO MAYOR</t>
  </si>
  <si>
    <t>MARIA ISABEL CIFUENTES</t>
  </si>
  <si>
    <t>ENCARGADA DEL ARCHIVO HISTORICO</t>
  </si>
  <si>
    <t>ALVARO ESTUARDO GOMEZ GOMEZ</t>
  </si>
  <si>
    <t>INSTRUCTOR DE MUSICA</t>
  </si>
  <si>
    <t>BERTONY ORTIZ SOTO</t>
  </si>
  <si>
    <t>EDVIN DAVID ROBLEDO RODAS</t>
  </si>
  <si>
    <t>WENDY MISHEL LOPEZ TOVAR</t>
  </si>
  <si>
    <t>LESLI PAOLA DE LEON JUAREZ</t>
  </si>
  <si>
    <t>ORSIVAL ALEBI FUENTES BAMACA</t>
  </si>
  <si>
    <t>GUILLER GAMALIEL GOMEZ GOMEZ</t>
  </si>
  <si>
    <t>ESLY NOEMI FUENTES PEREZ</t>
  </si>
  <si>
    <t>MENFIL SAUL PEREZ</t>
  </si>
  <si>
    <t>NAZARIO SANTOS NOLASCO</t>
  </si>
  <si>
    <t>SELMAN MANFREDO</t>
  </si>
  <si>
    <t>DIRECCION DEORDENAMIENTO TERRITORIAL</t>
  </si>
  <si>
    <t>JENNIFER LISSETH GOMEZ NOLASCO</t>
  </si>
  <si>
    <t>ASISTENTE DE SECRETARIA</t>
  </si>
  <si>
    <t>ASISTENTE DE VENTANILLA UNICA</t>
  </si>
  <si>
    <t>ASISTENTE ADMINISTRATIVA DMA</t>
  </si>
  <si>
    <t>ASISTENTE ADMINISTRATIVO U.S.A. DMA.</t>
  </si>
  <si>
    <t>COORDINADORA DE DESARROLLO LOCAL</t>
  </si>
  <si>
    <t>RELACIONISTA PUBLICA CON COMUNICADORA SOCIAL</t>
  </si>
  <si>
    <t>ADMINISTRADOR DEL CEMENTERIO</t>
  </si>
  <si>
    <t>GILVER VERSAI AGUILAR OROZCO</t>
  </si>
  <si>
    <t>DIRECTOR DMP</t>
  </si>
  <si>
    <t xml:space="preserve">JAQUELINE MELISSA LOPEZ OCHOA </t>
  </si>
  <si>
    <t>PROCURADORA DE ALCALDÍA MCPAL</t>
  </si>
  <si>
    <t xml:space="preserve">ANA MARIELA PEREZ OROZCO </t>
  </si>
  <si>
    <t xml:space="preserve">DIRECTORA DE RECURSOS HUMANOS </t>
  </si>
  <si>
    <t xml:space="preserve">JACOBO ALEJANDRO NAVARRO BONILLA </t>
  </si>
  <si>
    <t>TECNICO II DMP</t>
  </si>
  <si>
    <t>COORDINADOR DE AMBIENTE Y RECURSOS NATURALES</t>
  </si>
  <si>
    <t xml:space="preserve">ADMINISTRADOR CENTRAL DE AUTOBUSES </t>
  </si>
  <si>
    <t>JORGE ESTUARDO MERIDA AGUILAR</t>
  </si>
  <si>
    <t>AGENTE POLICIA MUNICIPAL DE TRANSITO</t>
  </si>
  <si>
    <t>PROMOTORA DE CAMPO DE LA DMM</t>
  </si>
  <si>
    <t>FELIPE SANTIAGO LOPEZ NOLASCO</t>
  </si>
  <si>
    <t xml:space="preserve">DIOGENES SALVADOR OCHOA DE LEON </t>
  </si>
  <si>
    <t>ENCARGADA DE CONTABILIDAD</t>
  </si>
  <si>
    <t>JEFE DEL DEPARTAMENTO DE DESARROLLO TERRITORIAL</t>
  </si>
  <si>
    <t>DIRECTOR DE LA DIRECCIÓN DE ORDENAMIENTO TERRITORIAL</t>
  </si>
  <si>
    <t>SECRETARIA DE LA PMT</t>
  </si>
  <si>
    <t>ENCARGADA DE BIBLIOTECA</t>
  </si>
  <si>
    <t>SERVICIOS PUBLICOS</t>
  </si>
  <si>
    <t xml:space="preserve">MENSAJERO MUNCIPAL </t>
  </si>
  <si>
    <t>CENTRAL DE AUTOBUSES EXTRAURBANOS</t>
  </si>
  <si>
    <t>COORDINADORA MUNICIPAL DE NIÑEZ Y JUVENTUD</t>
  </si>
  <si>
    <t>DIRECCIÓN DE ORDENAMEINTO TERRITORIAL</t>
  </si>
  <si>
    <t xml:space="preserve">ASISTENTE DE SERVICIOS PÚBLICOS </t>
  </si>
  <si>
    <t xml:space="preserve">TECNICO AGRICOLA DE PROYECTOS PRODUCTIVOS </t>
  </si>
  <si>
    <t xml:space="preserve">ASITE. TECNICA ADMINISTRATIVA DEL JUZGADO DE ASUENTOS MUNICIPALES </t>
  </si>
  <si>
    <t>AGENTE DE LA POLICIA MUNICIPAL DE TRANSITO</t>
  </si>
  <si>
    <t xml:space="preserve"> </t>
  </si>
  <si>
    <t>COORDINADORA EN GESTIÓN Y ATENCIÓN MIGRATORIA</t>
  </si>
  <si>
    <t xml:space="preserve">DIRECTORA DE LA DIRECCIÓN DE ASUNTOS MIGRATORIOS </t>
  </si>
  <si>
    <t>ENIO JUSTINIANO ESTRADA RAMIREZ</t>
  </si>
  <si>
    <t>DUGLAS FRANK LOPEZ FUENTES</t>
  </si>
  <si>
    <t>JUEZ DE ASUENTOS MUNICIPALES</t>
  </si>
  <si>
    <t>ESMIRNA ELIZAMA LOPEZ CHAVEZ</t>
  </si>
  <si>
    <t>RECEPTORA DE LA CENTRAL DE AUTOBUSES</t>
  </si>
  <si>
    <t>022 PERSONAL DIFERENTES DEPENDENCIAS</t>
  </si>
  <si>
    <t>EDWIN FRANCISCO DIAZ</t>
  </si>
  <si>
    <t>MIGUEL ANGEL DÍAZ LOPEZ</t>
  </si>
  <si>
    <t>TECNICO ADMINISTRATIVO DE LA CENTRAL DE AUTOBUSES</t>
  </si>
  <si>
    <t xml:space="preserve">JUBILADO </t>
  </si>
  <si>
    <t xml:space="preserve">CONSUELO AMARILIS RODRÍGUEZ DE LEON DE GUZMAN </t>
  </si>
  <si>
    <t xml:space="preserve">ASISTENTE ADMINISTRATIVA DE LA DIRECCION MUNICIPAL DE AMBIENTE </t>
  </si>
  <si>
    <t>ROBERTO EDUARDO MALDONADO LOPEZ</t>
  </si>
  <si>
    <t>SILBIO EVERTO HIDALGO REYES</t>
  </si>
  <si>
    <t>JEFE DE SERVICIOS PUBLICOS</t>
  </si>
  <si>
    <t>EDUADRO GABRIEL OCHOA WUG</t>
  </si>
  <si>
    <t>TECNICO OPERATIVO DOT</t>
  </si>
  <si>
    <t>ADRIANA VICTORIA MIRANDA PEREZ</t>
  </si>
  <si>
    <t xml:space="preserve">ASISTENTE DE RECURSOS HUMANOS </t>
  </si>
  <si>
    <t xml:space="preserve">ANGELA MARCELA LOPEZ DE LEON </t>
  </si>
  <si>
    <t>ASISTENTE ADMINISTRATIVA, DIRECCION MUNICIPAL DE LA MUJER</t>
  </si>
  <si>
    <t>ENCARGADO DE PRESUPUESTO</t>
  </si>
  <si>
    <t xml:space="preserve">ADM. CENTRO COMERCIAL </t>
  </si>
  <si>
    <t xml:space="preserve">DENIS EMMANUEL WUG MORALES </t>
  </si>
  <si>
    <t>OFICINA DE LA NIÑEZ Y LA JUVENTUD</t>
  </si>
  <si>
    <t>INFORMATICA</t>
  </si>
  <si>
    <t>OFICINA JURIDICA Y  ACCESO A LA INFORMACION PUBLICA</t>
  </si>
  <si>
    <t>OFICINA MUNICIPAL DEL ADULTO MAYOR</t>
  </si>
  <si>
    <t>DIRECCION MUNICIPAL DE FOMENTO ECONOMICO Y TURISMO</t>
  </si>
  <si>
    <t>DIRECCION MUNICIPAL DE ASUNTOS MIGRATORIOS</t>
  </si>
  <si>
    <t>JOCELYNE DAYANA VILLEGAS DE LEON</t>
  </si>
  <si>
    <t>JEFE DEPARTAMENTO IUSI DOT</t>
  </si>
  <si>
    <t>JEFE DE CATASTRO  DOT</t>
  </si>
  <si>
    <t>ASISTENTE ADMINISTRATIVO DMP</t>
  </si>
  <si>
    <t>ASISTENTE DE ALCALDIA</t>
  </si>
  <si>
    <t>LUIS GUILLERMO ZEPEDA GONZALEZ</t>
  </si>
  <si>
    <t>ASISTENTE DAFIM</t>
  </si>
  <si>
    <t>ANALISTA OPERADOR DE IUSI</t>
  </si>
  <si>
    <t>WILLSON ALBINO LEMUS DEL CID</t>
  </si>
  <si>
    <t>DIRECTORA FINANCIERA MUNICIPAL</t>
  </si>
  <si>
    <t>BERTA YOHANA GONZALEZ LOPEZ</t>
  </si>
  <si>
    <t>ASISTENTE TECNICO DAFIM</t>
  </si>
  <si>
    <t xml:space="preserve">ADMINISTRADORA DE LA CANCHA SANTO DOMINGO </t>
  </si>
  <si>
    <t xml:space="preserve">SALARIO </t>
  </si>
  <si>
    <t xml:space="preserve">Bono Prof. </t>
  </si>
  <si>
    <t>Bono Gob.</t>
  </si>
  <si>
    <t>MUNICIPALIDAD DE SAN MARCOS, SAN MARCOS</t>
  </si>
  <si>
    <t>ALCALDE Y CONCEJO MUNICIPAL MUNICIPALIDAD DE SAN MARCOS</t>
  </si>
  <si>
    <t xml:space="preserve">DIETAS POR SESION ORDINARIA Y EXTRA ORDINARIA </t>
  </si>
  <si>
    <t>ALCALDE Y CONCEJO MUNICIPAL</t>
  </si>
  <si>
    <t>ALCALDE MUNICIPAL</t>
  </si>
  <si>
    <t>LIC. AMILCAR LOPEZ ESCALANTE</t>
  </si>
  <si>
    <t>CONCEJAL I</t>
  </si>
  <si>
    <t>SR. GIOVANI MISAEL GOMEZ VELASQUEZ</t>
  </si>
  <si>
    <t>CONCEJAL II</t>
  </si>
  <si>
    <t xml:space="preserve">SR. ALLAN ENMANUEL VELASQUEZ GARCIA </t>
  </si>
  <si>
    <t>CONCEJAL III</t>
  </si>
  <si>
    <t xml:space="preserve">ING. HECTOR ALEJANDRO GONZALEZ BARRIOS </t>
  </si>
  <si>
    <t>CONCEJAL IV</t>
  </si>
  <si>
    <t>BR. BELMAN UDIEL VASQUEZ PEREZ</t>
  </si>
  <si>
    <t>CONCEJAL V</t>
  </si>
  <si>
    <t xml:space="preserve">BR. BILMA ARELY RODRIGUEZ SOTO </t>
  </si>
  <si>
    <t xml:space="preserve">SINDICO I </t>
  </si>
  <si>
    <t xml:space="preserve">MEP. AMILCAR AROLDO MERIDA ANZUETO </t>
  </si>
  <si>
    <t xml:space="preserve">SINDICO II </t>
  </si>
  <si>
    <t xml:space="preserve">LIC. ROBERTO ARTURO NAVARRO MORALES </t>
  </si>
  <si>
    <t>DIETAS REALIZADAS</t>
  </si>
  <si>
    <t>PERSONAL 029 7 GRUPO 18</t>
  </si>
  <si>
    <t>DEPENDENCIA</t>
  </si>
  <si>
    <t>RENGLON</t>
  </si>
  <si>
    <t>MENSUAL</t>
  </si>
  <si>
    <t>ANUAL</t>
  </si>
  <si>
    <t>Joselin Stephany  valderramos Barrios</t>
  </si>
  <si>
    <t>Asistente de Concejo</t>
  </si>
  <si>
    <t>CONCEJO</t>
  </si>
  <si>
    <t>ALCALDIA</t>
  </si>
  <si>
    <t>Mario David López Wundram</t>
  </si>
  <si>
    <t>Asesor Jurídico</t>
  </si>
  <si>
    <t>Elmo Antulio de León</t>
  </si>
  <si>
    <t xml:space="preserve">Asesor Secretaria </t>
  </si>
  <si>
    <t>SECRETARIA</t>
  </si>
  <si>
    <t>Adriana Victoria Miranda Pérez</t>
  </si>
  <si>
    <t>Asistente RRHH</t>
  </si>
  <si>
    <t>RRHH</t>
  </si>
  <si>
    <t>Rudi Neftallí Guman Robles</t>
  </si>
  <si>
    <t>Asistente de Informática</t>
  </si>
  <si>
    <t>Rigoberto Jeremias Orozco Juarez</t>
  </si>
  <si>
    <t>Comunicador social</t>
  </si>
  <si>
    <t>RELAC. PUBL</t>
  </si>
  <si>
    <t>Daniel Guillén</t>
  </si>
  <si>
    <t>Relacionista-Diseñador</t>
  </si>
  <si>
    <t>Douglas Amauri Angel Castillo</t>
  </si>
  <si>
    <t>Encargado de Canopy</t>
  </si>
  <si>
    <t>DMA</t>
  </si>
  <si>
    <t>Ilmar Efrain Escobar Fuentes</t>
  </si>
  <si>
    <t>Guardabosques</t>
  </si>
  <si>
    <t>Hector Cipriano de Leon Matul</t>
  </si>
  <si>
    <t>Fausto Rodemiro Meoño Aguilar</t>
  </si>
  <si>
    <t>Coordinador de Diseño y Planificación</t>
  </si>
  <si>
    <t>DMP</t>
  </si>
  <si>
    <t>Gustavo Adolfo Sanchez Bay</t>
  </si>
  <si>
    <t>Supervisor de obras</t>
  </si>
  <si>
    <t xml:space="preserve">Donny Lester Casruillo Ange </t>
  </si>
  <si>
    <t>Jose Daniel Fuentes Escobar</t>
  </si>
  <si>
    <t>Asistente Administrativo</t>
  </si>
  <si>
    <t>JAM</t>
  </si>
  <si>
    <t xml:space="preserve">Sergio Lionel de Leon Lopez </t>
  </si>
  <si>
    <t>Policía Municipal</t>
  </si>
  <si>
    <t>Carmen Del Rosario de Leon Dionicio</t>
  </si>
  <si>
    <t>Gresly Yeseña Afaro Bonilla</t>
  </si>
  <si>
    <t>Asesora Dafim</t>
  </si>
  <si>
    <t>DAFIM</t>
  </si>
  <si>
    <t>Hugo César Velásquez Bautista</t>
  </si>
  <si>
    <t>Auditor Interno</t>
  </si>
  <si>
    <t>UDAI</t>
  </si>
  <si>
    <t>Celita Maudalena Argueta Sandoval</t>
  </si>
  <si>
    <t>Promotora DMM</t>
  </si>
  <si>
    <t>DMM</t>
  </si>
  <si>
    <t>Kelly Aury Paola Robles Cifuentes de De Leon</t>
  </si>
  <si>
    <t>Enfermera Profesional</t>
  </si>
  <si>
    <t>Martha Judith Maldonado Barrios</t>
  </si>
  <si>
    <t>Conserje Edificio Municipal</t>
  </si>
  <si>
    <t>SERV. PUBLIC</t>
  </si>
  <si>
    <t>Amilcar Modesto Fuentes Juarez</t>
  </si>
  <si>
    <t>Peón de mantenimiento</t>
  </si>
  <si>
    <t>CAE</t>
  </si>
  <si>
    <t>JUSTO MARIO BAUTISTA VASQUEZ</t>
  </si>
  <si>
    <t xml:space="preserve">JARDINERO </t>
  </si>
  <si>
    <t xml:space="preserve">HELEN RUBI VELASQUEZ OROZCO </t>
  </si>
  <si>
    <t>EMERSON ULISES ALVAREZ GARCIA</t>
  </si>
  <si>
    <t>RECEPTOR DE LA CENTRAL DE AUTOBUSES</t>
  </si>
  <si>
    <t>BRENDA MELIZA  MERIDA CHACON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</si>
</sst>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[$-C0A]mmmm\-yy;@"/>
    <numFmt numFmtId="165" formatCode="_(* #,##0.00_);_(* \(#,##0.00\);_(* &quot;-&quot;??_);_(@_)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2" fillId="4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165" fontId="3" fillId="6" borderId="1" xfId="1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165" fontId="2" fillId="6" borderId="1" xfId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166" fontId="2" fillId="6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44" fontId="2" fillId="0" borderId="0" xfId="3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0" fillId="4" borderId="1" xfId="0" applyFill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4" fillId="7" borderId="2" xfId="2" applyFont="1" applyFill="1" applyBorder="1" applyAlignment="1">
      <alignment horizontal="center" vertical="center" wrapText="1"/>
    </xf>
    <xf numFmtId="0" fontId="4" fillId="7" borderId="3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</cellXfs>
  <cellStyles count="4">
    <cellStyle name="Millares 2" xfId="1" xr:uid="{00000000-0005-0000-0000-000000000000}"/>
    <cellStyle name="Moneda" xfId="3" builtinId="4"/>
    <cellStyle name="Normal" xfId="0" builtinId="0"/>
    <cellStyle name="Normal 2" xfId="2" xr:uid="{678466FA-42D0-4B38-806F-9772E2DB84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223631</xdr:colOff>
      <xdr:row>0</xdr:row>
      <xdr:rowOff>8283</xdr:rowOff>
    </xdr:from>
    <xdr:to>
      <xdr:col>1</xdr:col>
      <xdr:colOff>1374915</xdr:colOff>
      <xdr:row>5</xdr:row>
      <xdr:rowOff>73717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10791-4DA3-4E98-BAF8-E71246283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83" y="8283"/>
          <a:ext cx="1151284" cy="893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596347</xdr:colOff>
      <xdr:row>0</xdr:row>
      <xdr:rowOff>0</xdr:rowOff>
    </xdr:from>
    <xdr:to>
      <xdr:col>1</xdr:col>
      <xdr:colOff>1747631</xdr:colOff>
      <xdr:row>5</xdr:row>
      <xdr:rowOff>65434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A0C407-3CBB-469F-B198-A02E36EA1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9" y="0"/>
          <a:ext cx="1151284" cy="893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256761</xdr:colOff>
      <xdr:row>0</xdr:row>
      <xdr:rowOff>0</xdr:rowOff>
    </xdr:from>
    <xdr:to>
      <xdr:col>1</xdr:col>
      <xdr:colOff>1408045</xdr:colOff>
      <xdr:row>5</xdr:row>
      <xdr:rowOff>65434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C59D2D-CD24-4400-ABC9-35D706A9F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413" y="0"/>
          <a:ext cx="1151284" cy="893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99391</xdr:colOff>
      <xdr:row>196</xdr:row>
      <xdr:rowOff>0</xdr:rowOff>
    </xdr:from>
    <xdr:to>
      <xdr:col>2</xdr:col>
      <xdr:colOff>1246948</xdr:colOff>
      <xdr:row>201</xdr:row>
      <xdr:rowOff>43485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0A6C08-C1AB-496E-B60A-EEA74E31D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0"/>
          <a:ext cx="1147557" cy="853110"/>
        </a:xfrm>
        <a:prstGeom prst="rect">
          <a:avLst/>
        </a:prstGeom>
      </xdr:spPr>
    </xdr:pic>
    <xdr:clientData/>
  </xdr:twoCellAnchor>
  <xdr:twoCellAnchor editAs="oneCell">
    <xdr:from>
      <xdr:col>0</xdr:col>
      <xdr:colOff>99391</xdr:colOff>
      <xdr:row>0</xdr:row>
      <xdr:rowOff>0</xdr:rowOff>
    </xdr:from>
    <xdr:to>
      <xdr:col>1</xdr:col>
      <xdr:colOff>704023</xdr:colOff>
      <xdr:row>3</xdr:row>
      <xdr:rowOff>148260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252C4E-0007-4907-9D9E-2ED2050C0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0"/>
          <a:ext cx="1151284" cy="8936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lanillas@municipalidaddesanmarcos.gob.gt" id="{A8E03A01-B359-4A06-ACD5-3F2B6881872A}" userId="dda2eb088757419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5-01-31T14:17:50.27" personId="{A8E03A01-B359-4A06-ACD5-3F2B6881872A}" id="{9483A1DF-1C17-4914-9EAC-BE11D12CB942}">
    <text>SALARIO MENSUAL 3,881.00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E229"/>
  <sheetViews>
    <sheetView tabSelected="1" zoomScale="115" zoomScaleNormal="115" workbookViewId="0">
      <pane xSplit="2" ySplit="7" topLeftCell="C99" activePane="bottomRight" state="frozen"/>
      <selection activeCell="C66" sqref="C66"/>
      <selection pane="topRight" activeCell="C66" sqref="C66"/>
      <selection pane="bottomLeft" activeCell="C66" sqref="C66"/>
      <selection pane="bottomRight" activeCell="C111" sqref="C111"/>
    </sheetView>
  </sheetViews>
  <sheetFormatPr baseColWidth="10" defaultColWidth="11.42578125" defaultRowHeight="12.75" x14ac:dyDescent="0.25"/>
  <cols>
    <col min="1" max="1" width="8.140625" style="1" bestFit="1" customWidth="1"/>
    <col min="2" max="2" width="49.4257812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6384" width="11.42578125" style="3"/>
  </cols>
  <sheetData>
    <row r="5" spans="1:9" x14ac:dyDescent="0.25">
      <c r="B5" s="2"/>
      <c r="C5" s="2"/>
      <c r="F5" s="4"/>
    </row>
    <row r="6" spans="1:9" s="6" customFormat="1" x14ac:dyDescent="0.25">
      <c r="A6" s="5"/>
      <c r="B6" s="3"/>
      <c r="C6" s="3"/>
      <c r="D6" s="5"/>
      <c r="E6" s="5"/>
      <c r="F6" s="5"/>
      <c r="G6" s="5"/>
      <c r="H6" s="5"/>
      <c r="I6" s="5"/>
    </row>
    <row r="7" spans="1:9" s="6" customFormat="1" ht="30" customHeight="1" x14ac:dyDescent="0.25">
      <c r="A7" s="7" t="s">
        <v>0</v>
      </c>
      <c r="B7" s="8" t="s">
        <v>1</v>
      </c>
      <c r="C7" s="8" t="s">
        <v>2</v>
      </c>
      <c r="D7" s="7" t="s">
        <v>378</v>
      </c>
      <c r="E7" s="7" t="s">
        <v>379</v>
      </c>
      <c r="F7" s="7" t="s">
        <v>3</v>
      </c>
      <c r="G7" s="7" t="s">
        <v>380</v>
      </c>
      <c r="H7" s="7" t="s">
        <v>4</v>
      </c>
      <c r="I7" s="9" t="s">
        <v>5</v>
      </c>
    </row>
    <row r="8" spans="1:9" x14ac:dyDescent="0.25">
      <c r="A8" s="10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3"/>
      <c r="B9" s="21" t="s">
        <v>7</v>
      </c>
      <c r="C9" s="14"/>
      <c r="D9" s="13"/>
      <c r="E9" s="13"/>
      <c r="F9" s="13"/>
      <c r="G9" s="13"/>
      <c r="H9" s="13"/>
      <c r="I9" s="13"/>
    </row>
    <row r="10" spans="1:9" x14ac:dyDescent="0.25">
      <c r="A10" s="10">
        <v>1</v>
      </c>
      <c r="B10" s="24" t="s">
        <v>272</v>
      </c>
      <c r="C10" s="11" t="s">
        <v>10</v>
      </c>
      <c r="D10" s="23">
        <f>15125+200</f>
        <v>15325</v>
      </c>
      <c r="E10" s="23">
        <v>375</v>
      </c>
      <c r="F10" s="12"/>
      <c r="G10" s="23">
        <v>250</v>
      </c>
      <c r="H10" s="23">
        <v>0</v>
      </c>
      <c r="I10" s="12">
        <v>1500</v>
      </c>
    </row>
    <row r="11" spans="1:9" ht="15" x14ac:dyDescent="0.25">
      <c r="A11" s="10">
        <v>2</v>
      </c>
      <c r="B11" s="25" t="s">
        <v>65</v>
      </c>
      <c r="C11" s="25" t="s">
        <v>369</v>
      </c>
      <c r="D11" s="23">
        <f>4081+200</f>
        <v>4281</v>
      </c>
      <c r="E11" s="12"/>
      <c r="F11" s="12"/>
      <c r="G11" s="23">
        <v>250</v>
      </c>
      <c r="H11" s="23">
        <v>200</v>
      </c>
      <c r="I11" s="12"/>
    </row>
    <row r="12" spans="1:9" x14ac:dyDescent="0.25">
      <c r="A12" s="37"/>
      <c r="B12" s="38"/>
      <c r="C12" s="38"/>
      <c r="D12" s="39"/>
      <c r="E12" s="39"/>
      <c r="F12" s="39"/>
      <c r="G12" s="39"/>
      <c r="H12" s="39"/>
      <c r="I12" s="39"/>
    </row>
    <row r="13" spans="1:9" x14ac:dyDescent="0.25">
      <c r="A13" s="10"/>
      <c r="B13" s="21" t="s">
        <v>11</v>
      </c>
      <c r="C13" s="16"/>
      <c r="D13" s="12"/>
      <c r="E13" s="12"/>
      <c r="F13" s="12"/>
      <c r="G13" s="12"/>
      <c r="H13" s="12"/>
      <c r="I13" s="12"/>
    </row>
    <row r="14" spans="1:9" x14ac:dyDescent="0.25">
      <c r="A14" s="10">
        <v>3</v>
      </c>
      <c r="B14" s="24" t="s">
        <v>12</v>
      </c>
      <c r="C14" s="16" t="s">
        <v>13</v>
      </c>
      <c r="D14" s="23">
        <f>3981+200</f>
        <v>4181</v>
      </c>
      <c r="E14" s="23">
        <v>375</v>
      </c>
      <c r="F14" s="12"/>
      <c r="G14" s="23">
        <v>250</v>
      </c>
      <c r="H14" s="23">
        <v>200</v>
      </c>
      <c r="I14" s="12"/>
    </row>
    <row r="15" spans="1:9" x14ac:dyDescent="0.25">
      <c r="A15" s="10">
        <v>4</v>
      </c>
      <c r="B15" s="24" t="s">
        <v>273</v>
      </c>
      <c r="C15" s="11" t="s">
        <v>14</v>
      </c>
      <c r="D15" s="23">
        <f>5456+200</f>
        <v>5656</v>
      </c>
      <c r="E15" s="23">
        <v>375</v>
      </c>
      <c r="F15" s="12"/>
      <c r="G15" s="23">
        <v>250</v>
      </c>
      <c r="H15" s="23">
        <v>200</v>
      </c>
      <c r="I15" s="12"/>
    </row>
    <row r="16" spans="1:9" x14ac:dyDescent="0.25">
      <c r="A16" s="10">
        <v>6</v>
      </c>
      <c r="B16" s="24" t="s">
        <v>15</v>
      </c>
      <c r="C16" s="11" t="s">
        <v>16</v>
      </c>
      <c r="D16" s="23">
        <f>4031+200</f>
        <v>4231</v>
      </c>
      <c r="E16" s="12"/>
      <c r="F16" s="12"/>
      <c r="G16" s="23">
        <v>250</v>
      </c>
      <c r="H16" s="23">
        <v>200</v>
      </c>
      <c r="I16" s="12"/>
    </row>
    <row r="17" spans="1:9" ht="15" x14ac:dyDescent="0.25">
      <c r="A17" s="10">
        <v>7</v>
      </c>
      <c r="B17" s="25" t="s">
        <v>284</v>
      </c>
      <c r="C17" s="24" t="s">
        <v>296</v>
      </c>
      <c r="D17" s="23">
        <f>3281+200+70</f>
        <v>3551</v>
      </c>
      <c r="E17" s="12"/>
      <c r="F17" s="12"/>
      <c r="G17" s="23">
        <v>250</v>
      </c>
      <c r="H17" s="23">
        <v>200</v>
      </c>
      <c r="I17" s="12"/>
    </row>
    <row r="18" spans="1:9" x14ac:dyDescent="0.25">
      <c r="A18" s="10">
        <v>8</v>
      </c>
      <c r="B18" s="24" t="s">
        <v>17</v>
      </c>
      <c r="C18" s="11" t="s">
        <v>297</v>
      </c>
      <c r="D18" s="23">
        <f>3531+200</f>
        <v>3731</v>
      </c>
      <c r="E18" s="12"/>
      <c r="F18" s="12"/>
      <c r="G18" s="23">
        <v>250</v>
      </c>
      <c r="H18" s="23">
        <v>200</v>
      </c>
      <c r="I18" s="12"/>
    </row>
    <row r="19" spans="1:9" x14ac:dyDescent="0.25">
      <c r="A19" s="10">
        <v>9</v>
      </c>
      <c r="B19" s="24" t="s">
        <v>18</v>
      </c>
      <c r="C19" s="11" t="s">
        <v>19</v>
      </c>
      <c r="D19" s="23">
        <f>3681+200</f>
        <v>3881</v>
      </c>
      <c r="E19" s="12"/>
      <c r="F19" s="12"/>
      <c r="G19" s="23">
        <v>250</v>
      </c>
      <c r="H19" s="23">
        <v>200</v>
      </c>
      <c r="I19" s="12"/>
    </row>
    <row r="20" spans="1:9" x14ac:dyDescent="0.25">
      <c r="A20" s="37"/>
      <c r="B20" s="40"/>
      <c r="C20" s="40"/>
      <c r="D20" s="41"/>
      <c r="E20" s="41"/>
      <c r="F20" s="41"/>
      <c r="G20" s="41"/>
      <c r="H20" s="41"/>
      <c r="I20" s="41"/>
    </row>
    <row r="21" spans="1:9" x14ac:dyDescent="0.25">
      <c r="A21" s="10"/>
      <c r="B21" s="21" t="s">
        <v>20</v>
      </c>
      <c r="C21" s="14"/>
      <c r="D21" s="12"/>
      <c r="E21" s="12"/>
      <c r="F21" s="12"/>
      <c r="G21" s="12"/>
      <c r="H21" s="12"/>
      <c r="I21" s="12"/>
    </row>
    <row r="22" spans="1:9" ht="15" x14ac:dyDescent="0.25">
      <c r="A22" s="10">
        <f>A19+1</f>
        <v>10</v>
      </c>
      <c r="B22" s="25" t="s">
        <v>21</v>
      </c>
      <c r="C22" s="11" t="s">
        <v>22</v>
      </c>
      <c r="D22" s="23">
        <f>5375+200</f>
        <v>5575</v>
      </c>
      <c r="E22" s="12"/>
      <c r="F22" s="12"/>
      <c r="G22" s="23">
        <v>250</v>
      </c>
      <c r="H22" s="23">
        <v>200</v>
      </c>
      <c r="I22" s="12"/>
    </row>
    <row r="23" spans="1:9" ht="15" x14ac:dyDescent="0.25">
      <c r="A23" s="10">
        <f>A22+1</f>
        <v>11</v>
      </c>
      <c r="B23" s="25" t="s">
        <v>23</v>
      </c>
      <c r="C23" s="11" t="s">
        <v>24</v>
      </c>
      <c r="D23" s="23">
        <f>4041+200</f>
        <v>4241</v>
      </c>
      <c r="E23" s="12"/>
      <c r="F23" s="12"/>
      <c r="G23" s="23">
        <v>250</v>
      </c>
      <c r="H23" s="23">
        <v>200</v>
      </c>
      <c r="I23" s="12"/>
    </row>
    <row r="24" spans="1:9" ht="15" x14ac:dyDescent="0.25">
      <c r="A24" s="10">
        <f t="shared" ref="A24:A30" si="0">A23+1</f>
        <v>12</v>
      </c>
      <c r="B24" s="25" t="s">
        <v>25</v>
      </c>
      <c r="C24" s="11" t="s">
        <v>374</v>
      </c>
      <c r="D24" s="23">
        <f>9056+200</f>
        <v>9256</v>
      </c>
      <c r="E24" s="23">
        <v>375</v>
      </c>
      <c r="F24" s="12"/>
      <c r="G24" s="23">
        <v>250</v>
      </c>
      <c r="H24" s="23">
        <v>200</v>
      </c>
      <c r="I24" s="12"/>
    </row>
    <row r="25" spans="1:9" ht="15" x14ac:dyDescent="0.25">
      <c r="A25" s="10">
        <f t="shared" si="0"/>
        <v>13</v>
      </c>
      <c r="B25" s="25" t="s">
        <v>287</v>
      </c>
      <c r="C25" s="11" t="s">
        <v>318</v>
      </c>
      <c r="D25" s="23">
        <f>4575+200</f>
        <v>4775</v>
      </c>
      <c r="E25" s="12"/>
      <c r="F25" s="12"/>
      <c r="G25" s="23">
        <v>250</v>
      </c>
      <c r="H25" s="23">
        <v>200</v>
      </c>
      <c r="I25" s="12"/>
    </row>
    <row r="26" spans="1:9" ht="15" x14ac:dyDescent="0.25">
      <c r="A26" s="10">
        <f t="shared" si="0"/>
        <v>14</v>
      </c>
      <c r="B26" s="25" t="s">
        <v>26</v>
      </c>
      <c r="C26" s="11" t="s">
        <v>27</v>
      </c>
      <c r="D26" s="23">
        <f>4041+200</f>
        <v>4241</v>
      </c>
      <c r="E26" s="12"/>
      <c r="F26" s="12"/>
      <c r="G26" s="23">
        <v>250</v>
      </c>
      <c r="H26" s="23">
        <v>200</v>
      </c>
      <c r="I26" s="12"/>
    </row>
    <row r="27" spans="1:9" ht="15" x14ac:dyDescent="0.25">
      <c r="A27" s="10">
        <f t="shared" si="0"/>
        <v>15</v>
      </c>
      <c r="B27" s="25" t="s">
        <v>286</v>
      </c>
      <c r="C27" s="11" t="s">
        <v>27</v>
      </c>
      <c r="D27" s="23">
        <f>4041+200</f>
        <v>4241</v>
      </c>
      <c r="E27" s="12"/>
      <c r="F27" s="12"/>
      <c r="G27" s="23">
        <v>250</v>
      </c>
      <c r="H27" s="23">
        <v>200</v>
      </c>
      <c r="I27" s="12"/>
    </row>
    <row r="28" spans="1:9" ht="15" x14ac:dyDescent="0.25">
      <c r="A28" s="10">
        <f t="shared" si="0"/>
        <v>16</v>
      </c>
      <c r="B28" s="25" t="s">
        <v>28</v>
      </c>
      <c r="C28" s="11" t="s">
        <v>29</v>
      </c>
      <c r="D28" s="23">
        <f>4381+200</f>
        <v>4581</v>
      </c>
      <c r="E28" s="23">
        <v>375</v>
      </c>
      <c r="F28" s="12"/>
      <c r="G28" s="23">
        <v>250</v>
      </c>
      <c r="H28" s="23">
        <v>200</v>
      </c>
      <c r="I28" s="12"/>
    </row>
    <row r="29" spans="1:9" ht="15" x14ac:dyDescent="0.25">
      <c r="A29" s="10">
        <f t="shared" si="0"/>
        <v>17</v>
      </c>
      <c r="B29" s="25" t="s">
        <v>30</v>
      </c>
      <c r="C29" s="11" t="s">
        <v>356</v>
      </c>
      <c r="D29" s="23">
        <f>6041+200</f>
        <v>6241</v>
      </c>
      <c r="E29" s="12"/>
      <c r="F29" s="12"/>
      <c r="G29" s="23">
        <v>250</v>
      </c>
      <c r="H29" s="23">
        <v>200</v>
      </c>
      <c r="I29" s="12"/>
    </row>
    <row r="30" spans="1:9" ht="15" x14ac:dyDescent="0.25">
      <c r="A30" s="10">
        <f t="shared" si="0"/>
        <v>18</v>
      </c>
      <c r="B30" s="25" t="s">
        <v>260</v>
      </c>
      <c r="C30" s="11" t="s">
        <v>261</v>
      </c>
      <c r="D30" s="23">
        <f>3681+200</f>
        <v>3881</v>
      </c>
      <c r="E30" s="12"/>
      <c r="F30" s="12"/>
      <c r="G30" s="23">
        <v>250</v>
      </c>
      <c r="H30" s="23">
        <v>200</v>
      </c>
      <c r="I30" s="12"/>
    </row>
    <row r="31" spans="1:9" ht="15" x14ac:dyDescent="0.25">
      <c r="A31" s="10">
        <v>19</v>
      </c>
      <c r="B31" s="25" t="s">
        <v>31</v>
      </c>
      <c r="C31" s="11" t="s">
        <v>32</v>
      </c>
      <c r="D31" s="23">
        <f>4041+200</f>
        <v>4241</v>
      </c>
      <c r="E31" s="12"/>
      <c r="F31" s="12"/>
      <c r="G31" s="23">
        <v>250</v>
      </c>
      <c r="H31" s="23">
        <v>200</v>
      </c>
      <c r="I31" s="12"/>
    </row>
    <row r="32" spans="1:9" ht="15" x14ac:dyDescent="0.25">
      <c r="A32" s="10">
        <v>20</v>
      </c>
      <c r="B32" s="25" t="s">
        <v>33</v>
      </c>
      <c r="C32" s="11" t="s">
        <v>34</v>
      </c>
      <c r="D32" s="23">
        <f>3681+200</f>
        <v>3881</v>
      </c>
      <c r="E32" s="12"/>
      <c r="F32" s="12"/>
      <c r="G32" s="23">
        <v>250</v>
      </c>
      <c r="H32" s="23">
        <v>200</v>
      </c>
      <c r="I32" s="12"/>
    </row>
    <row r="33" spans="1:9" ht="15" x14ac:dyDescent="0.25">
      <c r="A33" s="10">
        <v>21</v>
      </c>
      <c r="B33" s="25" t="s">
        <v>35</v>
      </c>
      <c r="C33" s="11" t="s">
        <v>36</v>
      </c>
      <c r="D33" s="23">
        <f>3916+200</f>
        <v>4116</v>
      </c>
      <c r="E33" s="12"/>
      <c r="F33" s="12"/>
      <c r="G33" s="23">
        <v>250</v>
      </c>
      <c r="H33" s="23">
        <v>200</v>
      </c>
      <c r="I33" s="12"/>
    </row>
    <row r="34" spans="1:9" x14ac:dyDescent="0.25">
      <c r="A34" s="37"/>
      <c r="B34" s="40"/>
      <c r="C34" s="40"/>
      <c r="D34" s="41"/>
      <c r="E34" s="41"/>
      <c r="F34" s="41"/>
      <c r="G34" s="41"/>
      <c r="H34" s="41"/>
      <c r="I34" s="41"/>
    </row>
    <row r="35" spans="1:9" x14ac:dyDescent="0.25">
      <c r="A35" s="10"/>
      <c r="B35" s="21" t="s">
        <v>37</v>
      </c>
      <c r="C35" s="14"/>
      <c r="D35" s="12"/>
      <c r="E35" s="12"/>
      <c r="F35" s="12"/>
      <c r="G35" s="12"/>
      <c r="H35" s="12"/>
      <c r="I35" s="12"/>
    </row>
    <row r="36" spans="1:9" x14ac:dyDescent="0.25">
      <c r="A36" s="10">
        <v>22</v>
      </c>
      <c r="B36" s="24" t="s">
        <v>39</v>
      </c>
      <c r="C36" s="11" t="s">
        <v>40</v>
      </c>
      <c r="D36" s="23">
        <f>4041+200</f>
        <v>4241</v>
      </c>
      <c r="E36" s="12"/>
      <c r="F36" s="12"/>
      <c r="G36" s="23">
        <v>250</v>
      </c>
      <c r="H36" s="23">
        <v>200</v>
      </c>
      <c r="I36" s="12"/>
    </row>
    <row r="37" spans="1:9" x14ac:dyDescent="0.25">
      <c r="A37" s="10">
        <v>23</v>
      </c>
      <c r="B37" s="24" t="s">
        <v>42</v>
      </c>
      <c r="C37" s="11" t="s">
        <v>43</v>
      </c>
      <c r="D37" s="23">
        <f>4041+200</f>
        <v>4241</v>
      </c>
      <c r="E37" s="12"/>
      <c r="F37" s="12"/>
      <c r="G37" s="23">
        <v>250</v>
      </c>
      <c r="H37" s="23">
        <v>200</v>
      </c>
      <c r="I37" s="12"/>
    </row>
    <row r="38" spans="1:9" x14ac:dyDescent="0.25">
      <c r="A38" s="10">
        <f t="shared" ref="A38" si="1">+A37+1</f>
        <v>24</v>
      </c>
      <c r="B38" s="24" t="s">
        <v>44</v>
      </c>
      <c r="C38" s="11" t="s">
        <v>45</v>
      </c>
      <c r="D38" s="23">
        <f>4041+200</f>
        <v>4241</v>
      </c>
      <c r="E38" s="12"/>
      <c r="F38" s="12"/>
      <c r="G38" s="23">
        <v>250</v>
      </c>
      <c r="H38" s="23">
        <v>200</v>
      </c>
      <c r="I38" s="12"/>
    </row>
    <row r="39" spans="1:9" x14ac:dyDescent="0.25">
      <c r="A39" s="10">
        <v>25</v>
      </c>
      <c r="B39" s="24" t="s">
        <v>274</v>
      </c>
      <c r="C39" s="11" t="s">
        <v>275</v>
      </c>
      <c r="D39" s="23">
        <f>3281+200+70</f>
        <v>3551</v>
      </c>
      <c r="E39" s="12"/>
      <c r="F39" s="12"/>
      <c r="G39" s="23">
        <v>250</v>
      </c>
      <c r="H39" s="23">
        <v>200</v>
      </c>
      <c r="I39" s="12"/>
    </row>
    <row r="40" spans="1:9" x14ac:dyDescent="0.25">
      <c r="A40" s="10">
        <v>26</v>
      </c>
      <c r="B40" s="24" t="s">
        <v>295</v>
      </c>
      <c r="C40" s="24" t="s">
        <v>277</v>
      </c>
      <c r="D40" s="23">
        <f>3281+200+70</f>
        <v>3551</v>
      </c>
      <c r="E40" s="23">
        <v>375</v>
      </c>
      <c r="F40" s="23"/>
      <c r="G40" s="23">
        <v>250</v>
      </c>
      <c r="H40" s="23">
        <v>200</v>
      </c>
      <c r="I40" s="23"/>
    </row>
    <row r="41" spans="1:9" x14ac:dyDescent="0.25">
      <c r="A41" s="10">
        <v>27</v>
      </c>
      <c r="B41" s="24" t="s">
        <v>46</v>
      </c>
      <c r="C41" s="11" t="s">
        <v>38</v>
      </c>
      <c r="D41" s="23">
        <f>4266+200</f>
        <v>4466</v>
      </c>
      <c r="E41" s="12"/>
      <c r="F41" s="12"/>
      <c r="G41" s="23">
        <v>250</v>
      </c>
      <c r="H41" s="23">
        <v>200</v>
      </c>
      <c r="I41" s="15"/>
    </row>
    <row r="42" spans="1:9" ht="15" x14ac:dyDescent="0.25">
      <c r="A42" s="10">
        <v>28</v>
      </c>
      <c r="B42" s="25" t="s">
        <v>373</v>
      </c>
      <c r="C42" s="25" t="s">
        <v>368</v>
      </c>
      <c r="D42" s="23">
        <f>3900+200</f>
        <v>4100</v>
      </c>
      <c r="E42" s="12"/>
      <c r="F42" s="12"/>
      <c r="G42" s="23">
        <v>250</v>
      </c>
      <c r="H42" s="23">
        <v>200</v>
      </c>
      <c r="I42" s="12"/>
    </row>
    <row r="43" spans="1:9" x14ac:dyDescent="0.25">
      <c r="A43" s="37"/>
      <c r="B43" s="40"/>
      <c r="C43" s="40"/>
      <c r="D43" s="41"/>
      <c r="E43" s="41"/>
      <c r="F43" s="41"/>
      <c r="G43" s="41"/>
      <c r="H43" s="41"/>
      <c r="I43" s="41"/>
    </row>
    <row r="44" spans="1:9" x14ac:dyDescent="0.25">
      <c r="A44" s="10"/>
      <c r="B44" s="21" t="s">
        <v>47</v>
      </c>
      <c r="C44" s="14"/>
      <c r="D44" s="12"/>
      <c r="E44" s="12"/>
      <c r="F44" s="12"/>
      <c r="G44" s="12"/>
      <c r="H44" s="12"/>
      <c r="I44" s="12"/>
    </row>
    <row r="45" spans="1:9" x14ac:dyDescent="0.25">
      <c r="A45" s="10">
        <v>29</v>
      </c>
      <c r="B45" s="28" t="s">
        <v>48</v>
      </c>
      <c r="C45" s="16" t="s">
        <v>49</v>
      </c>
      <c r="D45" s="23">
        <f>4041+200</f>
        <v>4241</v>
      </c>
      <c r="E45" s="12"/>
      <c r="F45" s="12"/>
      <c r="G45" s="23">
        <v>250</v>
      </c>
      <c r="H45" s="23">
        <v>200</v>
      </c>
      <c r="I45" s="12"/>
    </row>
    <row r="46" spans="1:9" x14ac:dyDescent="0.25">
      <c r="A46" s="10">
        <f>+A45+1</f>
        <v>30</v>
      </c>
      <c r="B46" s="28" t="s">
        <v>50</v>
      </c>
      <c r="C46" s="16" t="s">
        <v>51</v>
      </c>
      <c r="D46" s="23">
        <f>3681+200</f>
        <v>3881</v>
      </c>
      <c r="E46" s="12"/>
      <c r="F46" s="12"/>
      <c r="G46" s="23">
        <v>250</v>
      </c>
      <c r="H46" s="23">
        <v>200</v>
      </c>
      <c r="I46" s="12"/>
    </row>
    <row r="47" spans="1:9" x14ac:dyDescent="0.25">
      <c r="A47" s="26">
        <v>31</v>
      </c>
      <c r="B47" s="24" t="s">
        <v>131</v>
      </c>
      <c r="C47" s="31" t="s">
        <v>330</v>
      </c>
      <c r="D47" s="23">
        <f>3681+200</f>
        <v>3881</v>
      </c>
      <c r="E47" s="12"/>
      <c r="F47" s="12"/>
      <c r="G47" s="23">
        <v>250</v>
      </c>
      <c r="H47" s="23">
        <v>200</v>
      </c>
      <c r="I47" s="12"/>
    </row>
    <row r="48" spans="1:9" x14ac:dyDescent="0.25">
      <c r="A48" s="10">
        <v>32</v>
      </c>
      <c r="B48" s="28" t="s">
        <v>53</v>
      </c>
      <c r="C48" s="16" t="s">
        <v>54</v>
      </c>
      <c r="D48" s="23">
        <f>4006+200</f>
        <v>4206</v>
      </c>
      <c r="E48" s="12"/>
      <c r="F48" s="12"/>
      <c r="G48" s="23">
        <v>250</v>
      </c>
      <c r="H48" s="23">
        <v>200</v>
      </c>
      <c r="I48" s="12"/>
    </row>
    <row r="49" spans="1:9" x14ac:dyDescent="0.25">
      <c r="A49" s="37"/>
      <c r="B49" s="40"/>
      <c r="C49" s="40"/>
      <c r="D49" s="41"/>
      <c r="E49" s="41"/>
      <c r="F49" s="41"/>
      <c r="G49" s="41"/>
      <c r="H49" s="41"/>
      <c r="I49" s="41"/>
    </row>
    <row r="50" spans="1:9" x14ac:dyDescent="0.25">
      <c r="A50" s="10"/>
      <c r="B50" s="21" t="s">
        <v>55</v>
      </c>
      <c r="C50" s="14"/>
      <c r="D50" s="12"/>
      <c r="E50" s="12"/>
      <c r="F50" s="12"/>
      <c r="G50" s="12"/>
      <c r="H50" s="12"/>
      <c r="I50" s="12"/>
    </row>
    <row r="51" spans="1:9" ht="15" x14ac:dyDescent="0.25">
      <c r="A51" s="10">
        <v>33</v>
      </c>
      <c r="B51" s="25" t="s">
        <v>57</v>
      </c>
      <c r="C51" s="17" t="s">
        <v>56</v>
      </c>
      <c r="D51" s="23">
        <f>3681+200</f>
        <v>3881</v>
      </c>
      <c r="E51" s="12"/>
      <c r="F51" s="12"/>
      <c r="G51" s="23">
        <v>250</v>
      </c>
      <c r="H51" s="23">
        <v>200</v>
      </c>
      <c r="I51" s="12"/>
    </row>
    <row r="52" spans="1:9" ht="15" x14ac:dyDescent="0.25">
      <c r="A52" s="10">
        <f t="shared" ref="A52" si="2">+A51+1</f>
        <v>34</v>
      </c>
      <c r="B52" s="25" t="s">
        <v>58</v>
      </c>
      <c r="C52" s="17" t="s">
        <v>59</v>
      </c>
      <c r="D52" s="23">
        <f>5575+200</f>
        <v>5775</v>
      </c>
      <c r="E52" s="23">
        <v>375</v>
      </c>
      <c r="F52" s="12"/>
      <c r="G52" s="23">
        <v>250</v>
      </c>
      <c r="H52" s="23">
        <v>200</v>
      </c>
      <c r="I52" s="12"/>
    </row>
    <row r="53" spans="1:9" s="29" customFormat="1" ht="15" x14ac:dyDescent="0.25">
      <c r="A53" s="26">
        <v>35</v>
      </c>
      <c r="B53" s="25" t="s">
        <v>60</v>
      </c>
      <c r="C53" s="25" t="s">
        <v>315</v>
      </c>
      <c r="D53" s="23">
        <f>3531+200</f>
        <v>3731</v>
      </c>
      <c r="E53" s="23"/>
      <c r="F53" s="23"/>
      <c r="G53" s="23">
        <v>250</v>
      </c>
      <c r="H53" s="23">
        <v>200</v>
      </c>
      <c r="I53" s="23"/>
    </row>
    <row r="54" spans="1:9" ht="15" x14ac:dyDescent="0.25">
      <c r="A54" s="10">
        <v>36</v>
      </c>
      <c r="B54" s="34" t="s">
        <v>61</v>
      </c>
      <c r="C54" s="18" t="s">
        <v>56</v>
      </c>
      <c r="D54" s="23">
        <f>3681+200</f>
        <v>3881</v>
      </c>
      <c r="E54" s="12"/>
      <c r="F54" s="12"/>
      <c r="G54" s="23">
        <v>250</v>
      </c>
      <c r="H54" s="23">
        <v>200</v>
      </c>
      <c r="I54" s="12"/>
    </row>
    <row r="55" spans="1:9" x14ac:dyDescent="0.25">
      <c r="A55" s="37"/>
      <c r="B55" s="40"/>
      <c r="C55" s="40"/>
      <c r="D55" s="41"/>
      <c r="E55" s="41"/>
      <c r="F55" s="41"/>
      <c r="G55" s="41"/>
      <c r="H55" s="41"/>
      <c r="I55" s="41"/>
    </row>
    <row r="56" spans="1:9" x14ac:dyDescent="0.25">
      <c r="A56" s="10"/>
      <c r="B56" s="21" t="s">
        <v>66</v>
      </c>
      <c r="C56" s="14"/>
      <c r="D56" s="12"/>
      <c r="E56" s="12"/>
      <c r="F56" s="12"/>
      <c r="G56" s="12"/>
      <c r="H56" s="12"/>
      <c r="I56" s="12"/>
    </row>
    <row r="57" spans="1:9" ht="15" x14ac:dyDescent="0.25">
      <c r="A57" s="10">
        <v>37</v>
      </c>
      <c r="B57" s="25" t="s">
        <v>67</v>
      </c>
      <c r="C57" s="17" t="s">
        <v>68</v>
      </c>
      <c r="D57" s="23">
        <f t="shared" ref="D57:D66" si="3">3681+200</f>
        <v>3881</v>
      </c>
      <c r="E57" s="12"/>
      <c r="F57" s="12"/>
      <c r="G57" s="23">
        <v>250</v>
      </c>
      <c r="H57" s="23">
        <v>200</v>
      </c>
      <c r="I57" s="12"/>
    </row>
    <row r="58" spans="1:9" ht="15" x14ac:dyDescent="0.25">
      <c r="A58" s="10">
        <f t="shared" ref="A58:A70" si="4">+A57+1</f>
        <v>38</v>
      </c>
      <c r="B58" s="25" t="s">
        <v>69</v>
      </c>
      <c r="C58" s="17" t="s">
        <v>68</v>
      </c>
      <c r="D58" s="23">
        <f t="shared" si="3"/>
        <v>3881</v>
      </c>
      <c r="E58" s="12"/>
      <c r="F58" s="12"/>
      <c r="G58" s="23">
        <v>250</v>
      </c>
      <c r="H58" s="23">
        <v>200</v>
      </c>
      <c r="I58" s="12"/>
    </row>
    <row r="59" spans="1:9" ht="15" x14ac:dyDescent="0.25">
      <c r="A59" s="10">
        <f t="shared" si="4"/>
        <v>39</v>
      </c>
      <c r="B59" s="25" t="s">
        <v>70</v>
      </c>
      <c r="C59" s="17" t="s">
        <v>71</v>
      </c>
      <c r="D59" s="23">
        <f t="shared" si="3"/>
        <v>3881</v>
      </c>
      <c r="E59" s="12"/>
      <c r="F59" s="12"/>
      <c r="G59" s="23">
        <v>250</v>
      </c>
      <c r="H59" s="23">
        <v>200</v>
      </c>
      <c r="I59" s="12"/>
    </row>
    <row r="60" spans="1:9" ht="15" x14ac:dyDescent="0.25">
      <c r="A60" s="10">
        <f t="shared" si="4"/>
        <v>40</v>
      </c>
      <c r="B60" s="25" t="s">
        <v>72</v>
      </c>
      <c r="C60" s="17" t="s">
        <v>68</v>
      </c>
      <c r="D60" s="23">
        <f t="shared" si="3"/>
        <v>3881</v>
      </c>
      <c r="E60" s="12"/>
      <c r="F60" s="12"/>
      <c r="G60" s="23">
        <v>250</v>
      </c>
      <c r="H60" s="23">
        <v>200</v>
      </c>
      <c r="I60" s="12"/>
    </row>
    <row r="61" spans="1:9" ht="15" x14ac:dyDescent="0.25">
      <c r="A61" s="10">
        <f t="shared" si="4"/>
        <v>41</v>
      </c>
      <c r="B61" s="25" t="s">
        <v>73</v>
      </c>
      <c r="C61" s="17" t="s">
        <v>68</v>
      </c>
      <c r="D61" s="23">
        <f t="shared" si="3"/>
        <v>3881</v>
      </c>
      <c r="E61" s="12"/>
      <c r="F61" s="12"/>
      <c r="G61" s="23">
        <v>250</v>
      </c>
      <c r="H61" s="23">
        <v>200</v>
      </c>
      <c r="I61" s="12"/>
    </row>
    <row r="62" spans="1:9" ht="15" x14ac:dyDescent="0.25">
      <c r="A62" s="10">
        <f t="shared" si="4"/>
        <v>42</v>
      </c>
      <c r="B62" s="25" t="s">
        <v>74</v>
      </c>
      <c r="C62" s="17" t="s">
        <v>75</v>
      </c>
      <c r="D62" s="23">
        <f t="shared" si="3"/>
        <v>3881</v>
      </c>
      <c r="E62" s="12"/>
      <c r="F62" s="12"/>
      <c r="G62" s="23">
        <v>250</v>
      </c>
      <c r="H62" s="23">
        <v>200</v>
      </c>
      <c r="I62" s="12"/>
    </row>
    <row r="63" spans="1:9" ht="15" x14ac:dyDescent="0.25">
      <c r="A63" s="10">
        <f t="shared" si="4"/>
        <v>43</v>
      </c>
      <c r="B63" s="25" t="s">
        <v>76</v>
      </c>
      <c r="C63" s="17" t="s">
        <v>68</v>
      </c>
      <c r="D63" s="23">
        <f t="shared" si="3"/>
        <v>3881</v>
      </c>
      <c r="E63" s="12"/>
      <c r="F63" s="12"/>
      <c r="G63" s="23">
        <v>250</v>
      </c>
      <c r="H63" s="23">
        <v>200</v>
      </c>
      <c r="I63" s="12"/>
    </row>
    <row r="64" spans="1:9" ht="15" x14ac:dyDescent="0.25">
      <c r="A64" s="10">
        <v>45</v>
      </c>
      <c r="B64" s="25" t="s">
        <v>77</v>
      </c>
      <c r="C64" s="17" t="s">
        <v>75</v>
      </c>
      <c r="D64" s="23">
        <f t="shared" si="3"/>
        <v>3881</v>
      </c>
      <c r="E64" s="12"/>
      <c r="F64" s="12"/>
      <c r="G64" s="23">
        <v>250</v>
      </c>
      <c r="H64" s="23">
        <v>200</v>
      </c>
      <c r="I64" s="12"/>
    </row>
    <row r="65" spans="1:9" ht="15" x14ac:dyDescent="0.25">
      <c r="A65" s="10">
        <v>46</v>
      </c>
      <c r="B65" s="25" t="s">
        <v>78</v>
      </c>
      <c r="C65" s="17" t="s">
        <v>79</v>
      </c>
      <c r="D65" s="23">
        <f t="shared" si="3"/>
        <v>3881</v>
      </c>
      <c r="E65" s="12"/>
      <c r="F65" s="12"/>
      <c r="G65" s="23">
        <v>250</v>
      </c>
      <c r="H65" s="23">
        <v>200</v>
      </c>
      <c r="I65" s="12"/>
    </row>
    <row r="66" spans="1:9" ht="15" x14ac:dyDescent="0.25">
      <c r="A66" s="10">
        <v>47</v>
      </c>
      <c r="B66" s="25" t="s">
        <v>80</v>
      </c>
      <c r="C66" s="17" t="s">
        <v>68</v>
      </c>
      <c r="D66" s="23">
        <f t="shared" si="3"/>
        <v>3881</v>
      </c>
      <c r="E66" s="12"/>
      <c r="F66" s="12"/>
      <c r="G66" s="23">
        <v>250</v>
      </c>
      <c r="H66" s="23">
        <v>200</v>
      </c>
      <c r="I66" s="12"/>
    </row>
    <row r="67" spans="1:9" ht="15" x14ac:dyDescent="0.25">
      <c r="A67" s="10">
        <f t="shared" si="4"/>
        <v>48</v>
      </c>
      <c r="B67" s="34" t="s">
        <v>81</v>
      </c>
      <c r="C67" s="18" t="s">
        <v>82</v>
      </c>
      <c r="D67" s="23">
        <f>4025+200</f>
        <v>4225</v>
      </c>
      <c r="E67" s="12"/>
      <c r="F67" s="12"/>
      <c r="G67" s="23">
        <v>250</v>
      </c>
      <c r="H67" s="23">
        <v>200</v>
      </c>
      <c r="I67" s="12"/>
    </row>
    <row r="68" spans="1:9" ht="15" x14ac:dyDescent="0.25">
      <c r="A68" s="10">
        <f t="shared" si="4"/>
        <v>49</v>
      </c>
      <c r="B68" s="34" t="s">
        <v>83</v>
      </c>
      <c r="C68" s="18" t="s">
        <v>298</v>
      </c>
      <c r="D68" s="23">
        <f>3531+200</f>
        <v>3731</v>
      </c>
      <c r="E68" s="12"/>
      <c r="F68" s="12"/>
      <c r="G68" s="23">
        <v>250</v>
      </c>
      <c r="H68" s="23">
        <v>200</v>
      </c>
      <c r="I68" s="12"/>
    </row>
    <row r="69" spans="1:9" ht="15" x14ac:dyDescent="0.25">
      <c r="A69" s="10">
        <f t="shared" si="4"/>
        <v>50</v>
      </c>
      <c r="B69" s="34" t="s">
        <v>84</v>
      </c>
      <c r="C69" s="18" t="s">
        <v>299</v>
      </c>
      <c r="D69" s="23">
        <f>3531+200</f>
        <v>3731</v>
      </c>
      <c r="E69" s="12"/>
      <c r="F69" s="12"/>
      <c r="G69" s="23">
        <v>250</v>
      </c>
      <c r="H69" s="23">
        <v>200</v>
      </c>
      <c r="I69" s="12"/>
    </row>
    <row r="70" spans="1:9" ht="15" x14ac:dyDescent="0.25">
      <c r="A70" s="10">
        <f t="shared" si="4"/>
        <v>51</v>
      </c>
      <c r="B70" s="34" t="s">
        <v>271</v>
      </c>
      <c r="C70" s="18" t="s">
        <v>68</v>
      </c>
      <c r="D70" s="23">
        <f>3531+200</f>
        <v>3731</v>
      </c>
      <c r="E70" s="12"/>
      <c r="F70" s="12"/>
      <c r="G70" s="23">
        <v>250</v>
      </c>
      <c r="H70" s="23">
        <v>200</v>
      </c>
      <c r="I70" s="12"/>
    </row>
    <row r="71" spans="1:9" x14ac:dyDescent="0.25">
      <c r="A71" s="10">
        <v>52</v>
      </c>
      <c r="B71" s="28" t="s">
        <v>201</v>
      </c>
      <c r="C71" s="28" t="s">
        <v>346</v>
      </c>
      <c r="D71" s="23">
        <f t="shared" ref="D71:D182" si="5">3681+200</f>
        <v>3881</v>
      </c>
      <c r="E71" s="12"/>
      <c r="F71" s="12"/>
      <c r="G71" s="23">
        <v>250</v>
      </c>
      <c r="H71" s="23">
        <v>200</v>
      </c>
      <c r="I71" s="12"/>
    </row>
    <row r="72" spans="1:9" x14ac:dyDescent="0.25">
      <c r="A72" s="10">
        <v>53</v>
      </c>
      <c r="B72" s="28" t="s">
        <v>184</v>
      </c>
      <c r="C72" s="16" t="s">
        <v>178</v>
      </c>
      <c r="D72" s="23">
        <f t="shared" ref="D72:D164" si="6">3681+200</f>
        <v>3881</v>
      </c>
      <c r="E72" s="12"/>
      <c r="F72" s="12"/>
      <c r="G72" s="23">
        <v>250</v>
      </c>
      <c r="H72" s="23">
        <v>200</v>
      </c>
      <c r="I72" s="12"/>
    </row>
    <row r="73" spans="1:9" x14ac:dyDescent="0.25">
      <c r="A73" s="10">
        <v>54</v>
      </c>
      <c r="B73" s="28" t="s">
        <v>205</v>
      </c>
      <c r="C73" s="16" t="s">
        <v>206</v>
      </c>
      <c r="D73" s="23">
        <f>3875+200</f>
        <v>4075</v>
      </c>
      <c r="E73" s="12"/>
      <c r="F73" s="12"/>
      <c r="G73" s="23">
        <v>250</v>
      </c>
      <c r="H73" s="23">
        <v>200</v>
      </c>
      <c r="I73" s="12"/>
    </row>
    <row r="74" spans="1:9" x14ac:dyDescent="0.25">
      <c r="A74" s="26">
        <v>55</v>
      </c>
      <c r="B74" s="28" t="s">
        <v>461</v>
      </c>
      <c r="C74" s="28" t="s">
        <v>462</v>
      </c>
      <c r="D74" s="23">
        <v>3297.36</v>
      </c>
      <c r="E74" s="23"/>
      <c r="F74" s="12"/>
      <c r="G74" s="23">
        <v>250</v>
      </c>
      <c r="H74" s="23">
        <v>200</v>
      </c>
      <c r="I74" s="12"/>
    </row>
    <row r="75" spans="1:9" x14ac:dyDescent="0.25">
      <c r="A75" s="37"/>
      <c r="B75" s="40"/>
      <c r="C75" s="40"/>
      <c r="D75" s="41"/>
      <c r="E75" s="41"/>
      <c r="F75" s="41"/>
      <c r="G75" s="41"/>
      <c r="H75" s="41"/>
      <c r="I75" s="41"/>
    </row>
    <row r="76" spans="1:9" x14ac:dyDescent="0.25">
      <c r="A76" s="10"/>
      <c r="B76" s="21" t="s">
        <v>85</v>
      </c>
      <c r="C76" s="14"/>
      <c r="D76" s="12"/>
      <c r="E76" s="12"/>
      <c r="F76" s="12"/>
      <c r="G76" s="12"/>
      <c r="H76" s="12"/>
      <c r="I76" s="12"/>
    </row>
    <row r="77" spans="1:9" ht="15" x14ac:dyDescent="0.25">
      <c r="A77" s="10">
        <v>56</v>
      </c>
      <c r="B77" s="25" t="s">
        <v>89</v>
      </c>
      <c r="C77" s="17" t="s">
        <v>88</v>
      </c>
      <c r="D77" s="23">
        <f>3891+200</f>
        <v>4091</v>
      </c>
      <c r="E77" s="23"/>
      <c r="F77" s="12"/>
      <c r="G77" s="23">
        <v>250</v>
      </c>
      <c r="H77" s="23">
        <v>200</v>
      </c>
      <c r="I77" s="12"/>
    </row>
    <row r="78" spans="1:9" ht="15" x14ac:dyDescent="0.25">
      <c r="A78" s="10">
        <f t="shared" ref="A78:A101" si="7">+A77+1</f>
        <v>57</v>
      </c>
      <c r="B78" s="25" t="s">
        <v>90</v>
      </c>
      <c r="C78" s="17" t="s">
        <v>88</v>
      </c>
      <c r="D78" s="23">
        <f>3891+200</f>
        <v>4091</v>
      </c>
      <c r="E78" s="23"/>
      <c r="F78" s="12"/>
      <c r="G78" s="23">
        <v>250</v>
      </c>
      <c r="H78" s="23">
        <v>200</v>
      </c>
      <c r="I78" s="12"/>
    </row>
    <row r="79" spans="1:9" ht="15" x14ac:dyDescent="0.25">
      <c r="A79" s="10">
        <f t="shared" si="7"/>
        <v>58</v>
      </c>
      <c r="B79" s="25" t="s">
        <v>91</v>
      </c>
      <c r="C79" s="17" t="s">
        <v>88</v>
      </c>
      <c r="D79" s="23">
        <f>3681+200</f>
        <v>3881</v>
      </c>
      <c r="E79" s="23"/>
      <c r="F79" s="12"/>
      <c r="G79" s="23">
        <v>250</v>
      </c>
      <c r="H79" s="23">
        <v>200</v>
      </c>
      <c r="I79" s="12"/>
    </row>
    <row r="80" spans="1:9" ht="15" x14ac:dyDescent="0.25">
      <c r="A80" s="10">
        <f t="shared" si="7"/>
        <v>59</v>
      </c>
      <c r="B80" s="25" t="s">
        <v>92</v>
      </c>
      <c r="C80" s="17" t="s">
        <v>88</v>
      </c>
      <c r="D80" s="23">
        <f>3681+200</f>
        <v>3881</v>
      </c>
      <c r="E80" s="23"/>
      <c r="F80" s="12"/>
      <c r="G80" s="23">
        <v>250</v>
      </c>
      <c r="H80" s="23">
        <v>200</v>
      </c>
      <c r="I80" s="12"/>
    </row>
    <row r="81" spans="1:9" ht="15" x14ac:dyDescent="0.25">
      <c r="A81" s="10">
        <f t="shared" si="7"/>
        <v>60</v>
      </c>
      <c r="B81" s="25" t="s">
        <v>93</v>
      </c>
      <c r="C81" s="17" t="s">
        <v>88</v>
      </c>
      <c r="D81" s="23">
        <f>3891+200</f>
        <v>4091</v>
      </c>
      <c r="E81" s="23"/>
      <c r="F81" s="12"/>
      <c r="G81" s="23">
        <v>250</v>
      </c>
      <c r="H81" s="23">
        <v>200</v>
      </c>
      <c r="I81" s="12"/>
    </row>
    <row r="82" spans="1:9" ht="15" x14ac:dyDescent="0.25">
      <c r="A82" s="10">
        <f t="shared" si="7"/>
        <v>61</v>
      </c>
      <c r="B82" s="25" t="s">
        <v>94</v>
      </c>
      <c r="C82" s="17" t="s">
        <v>95</v>
      </c>
      <c r="D82" s="23">
        <f>4906+200</f>
        <v>5106</v>
      </c>
      <c r="E82" s="23"/>
      <c r="F82" s="12"/>
      <c r="G82" s="23">
        <v>250</v>
      </c>
      <c r="H82" s="23">
        <v>200</v>
      </c>
      <c r="I82" s="12"/>
    </row>
    <row r="83" spans="1:9" ht="15" x14ac:dyDescent="0.25">
      <c r="A83" s="10">
        <f t="shared" si="7"/>
        <v>62</v>
      </c>
      <c r="B83" s="25" t="s">
        <v>96</v>
      </c>
      <c r="C83" s="17" t="s">
        <v>88</v>
      </c>
      <c r="D83" s="23">
        <f>3681+200</f>
        <v>3881</v>
      </c>
      <c r="E83" s="23"/>
      <c r="F83" s="12"/>
      <c r="G83" s="23">
        <v>250</v>
      </c>
      <c r="H83" s="23">
        <v>200</v>
      </c>
      <c r="I83" s="12"/>
    </row>
    <row r="84" spans="1:9" ht="15" x14ac:dyDescent="0.25">
      <c r="A84" s="10">
        <f t="shared" si="7"/>
        <v>63</v>
      </c>
      <c r="B84" s="25" t="s">
        <v>97</v>
      </c>
      <c r="C84" s="17" t="s">
        <v>88</v>
      </c>
      <c r="D84" s="23">
        <f t="shared" ref="D84:D93" si="8">3891+200</f>
        <v>4091</v>
      </c>
      <c r="E84" s="23"/>
      <c r="F84" s="12"/>
      <c r="G84" s="23">
        <v>250</v>
      </c>
      <c r="H84" s="23">
        <v>200</v>
      </c>
      <c r="I84" s="12"/>
    </row>
    <row r="85" spans="1:9" ht="15" x14ac:dyDescent="0.25">
      <c r="A85" s="10">
        <f t="shared" si="7"/>
        <v>64</v>
      </c>
      <c r="B85" s="25" t="s">
        <v>98</v>
      </c>
      <c r="C85" s="17" t="s">
        <v>88</v>
      </c>
      <c r="D85" s="23">
        <f t="shared" si="8"/>
        <v>4091</v>
      </c>
      <c r="E85" s="23"/>
      <c r="F85" s="12"/>
      <c r="G85" s="23">
        <v>250</v>
      </c>
      <c r="H85" s="23">
        <v>200</v>
      </c>
      <c r="I85" s="12"/>
    </row>
    <row r="86" spans="1:9" ht="15" x14ac:dyDescent="0.25">
      <c r="A86" s="10">
        <v>65</v>
      </c>
      <c r="B86" s="25" t="s">
        <v>99</v>
      </c>
      <c r="C86" s="17" t="s">
        <v>88</v>
      </c>
      <c r="D86" s="23">
        <f t="shared" si="8"/>
        <v>4091</v>
      </c>
      <c r="E86" s="23"/>
      <c r="F86" s="12"/>
      <c r="G86" s="23">
        <v>250</v>
      </c>
      <c r="H86" s="23">
        <v>200</v>
      </c>
      <c r="I86" s="12"/>
    </row>
    <row r="87" spans="1:9" ht="15" x14ac:dyDescent="0.25">
      <c r="A87" s="10">
        <f t="shared" si="7"/>
        <v>66</v>
      </c>
      <c r="B87" s="25" t="s">
        <v>100</v>
      </c>
      <c r="C87" s="17" t="s">
        <v>88</v>
      </c>
      <c r="D87" s="23">
        <f t="shared" si="8"/>
        <v>4091</v>
      </c>
      <c r="E87" s="23"/>
      <c r="F87" s="12"/>
      <c r="G87" s="23">
        <v>250</v>
      </c>
      <c r="H87" s="23">
        <v>200</v>
      </c>
      <c r="I87" s="12"/>
    </row>
    <row r="88" spans="1:9" ht="15" x14ac:dyDescent="0.25">
      <c r="A88" s="10">
        <f t="shared" si="7"/>
        <v>67</v>
      </c>
      <c r="B88" s="25" t="s">
        <v>101</v>
      </c>
      <c r="C88" s="17" t="s">
        <v>102</v>
      </c>
      <c r="D88" s="23">
        <f t="shared" si="8"/>
        <v>4091</v>
      </c>
      <c r="E88" s="23"/>
      <c r="F88" s="12"/>
      <c r="G88" s="23">
        <v>250</v>
      </c>
      <c r="H88" s="23">
        <v>200</v>
      </c>
      <c r="I88" s="12"/>
    </row>
    <row r="89" spans="1:9" ht="15" x14ac:dyDescent="0.25">
      <c r="A89" s="10">
        <f t="shared" si="7"/>
        <v>68</v>
      </c>
      <c r="B89" s="25" t="s">
        <v>103</v>
      </c>
      <c r="C89" s="17" t="s">
        <v>88</v>
      </c>
      <c r="D89" s="23">
        <f t="shared" si="8"/>
        <v>4091</v>
      </c>
      <c r="E89" s="23"/>
      <c r="F89" s="12"/>
      <c r="G89" s="23">
        <v>250</v>
      </c>
      <c r="H89" s="23">
        <v>200</v>
      </c>
      <c r="I89" s="12"/>
    </row>
    <row r="90" spans="1:9" ht="15" x14ac:dyDescent="0.25">
      <c r="A90" s="10">
        <f t="shared" si="7"/>
        <v>69</v>
      </c>
      <c r="B90" s="25" t="s">
        <v>104</v>
      </c>
      <c r="C90" s="17" t="s">
        <v>105</v>
      </c>
      <c r="D90" s="23">
        <f t="shared" si="8"/>
        <v>4091</v>
      </c>
      <c r="E90" s="23"/>
      <c r="F90" s="12"/>
      <c r="G90" s="23">
        <v>250</v>
      </c>
      <c r="H90" s="23">
        <v>200</v>
      </c>
      <c r="I90" s="12"/>
    </row>
    <row r="91" spans="1:9" ht="15" x14ac:dyDescent="0.25">
      <c r="A91" s="10">
        <f t="shared" si="7"/>
        <v>70</v>
      </c>
      <c r="B91" s="25" t="s">
        <v>106</v>
      </c>
      <c r="C91" s="17" t="s">
        <v>88</v>
      </c>
      <c r="D91" s="23">
        <f t="shared" si="8"/>
        <v>4091</v>
      </c>
      <c r="E91" s="23"/>
      <c r="F91" s="12"/>
      <c r="G91" s="23">
        <v>250</v>
      </c>
      <c r="H91" s="23">
        <v>200</v>
      </c>
      <c r="I91" s="12"/>
    </row>
    <row r="92" spans="1:9" ht="15" x14ac:dyDescent="0.25">
      <c r="A92" s="10">
        <f t="shared" si="7"/>
        <v>71</v>
      </c>
      <c r="B92" s="25" t="s">
        <v>107</v>
      </c>
      <c r="C92" s="17" t="s">
        <v>88</v>
      </c>
      <c r="D92" s="23">
        <f t="shared" si="8"/>
        <v>4091</v>
      </c>
      <c r="E92" s="23"/>
      <c r="F92" s="12"/>
      <c r="G92" s="23">
        <v>250</v>
      </c>
      <c r="H92" s="23">
        <v>200</v>
      </c>
      <c r="I92" s="12"/>
    </row>
    <row r="93" spans="1:9" ht="15" x14ac:dyDescent="0.25">
      <c r="A93" s="10">
        <f t="shared" si="7"/>
        <v>72</v>
      </c>
      <c r="B93" s="25" t="s">
        <v>108</v>
      </c>
      <c r="C93" s="17" t="s">
        <v>88</v>
      </c>
      <c r="D93" s="23">
        <f t="shared" si="8"/>
        <v>4091</v>
      </c>
      <c r="E93" s="23"/>
      <c r="F93" s="12"/>
      <c r="G93" s="23">
        <v>250</v>
      </c>
      <c r="H93" s="23">
        <v>200</v>
      </c>
      <c r="I93" s="12"/>
    </row>
    <row r="94" spans="1:9" ht="15" x14ac:dyDescent="0.25">
      <c r="A94" s="10">
        <f t="shared" si="7"/>
        <v>73</v>
      </c>
      <c r="B94" s="25" t="s">
        <v>109</v>
      </c>
      <c r="C94" s="17" t="s">
        <v>88</v>
      </c>
      <c r="D94" s="23">
        <f>3681+200</f>
        <v>3881</v>
      </c>
      <c r="E94" s="23"/>
      <c r="F94" s="12"/>
      <c r="G94" s="23">
        <v>250</v>
      </c>
      <c r="H94" s="23">
        <v>200</v>
      </c>
      <c r="I94" s="12"/>
    </row>
    <row r="95" spans="1:9" ht="15" x14ac:dyDescent="0.25">
      <c r="A95" s="10">
        <v>74</v>
      </c>
      <c r="B95" s="25" t="s">
        <v>110</v>
      </c>
      <c r="C95" s="17" t="s">
        <v>88</v>
      </c>
      <c r="D95" s="23">
        <f>3891+200</f>
        <v>4091</v>
      </c>
      <c r="E95" s="23"/>
      <c r="F95" s="12"/>
      <c r="G95" s="23">
        <v>250</v>
      </c>
      <c r="H95" s="23">
        <v>200</v>
      </c>
      <c r="I95" s="12"/>
    </row>
    <row r="96" spans="1:9" ht="15" x14ac:dyDescent="0.25">
      <c r="A96" s="10">
        <f t="shared" si="7"/>
        <v>75</v>
      </c>
      <c r="B96" s="25" t="s">
        <v>111</v>
      </c>
      <c r="C96" s="17" t="s">
        <v>88</v>
      </c>
      <c r="D96" s="23">
        <f>3891+200</f>
        <v>4091</v>
      </c>
      <c r="E96" s="23"/>
      <c r="F96" s="12"/>
      <c r="G96" s="23">
        <v>250</v>
      </c>
      <c r="H96" s="23">
        <v>200</v>
      </c>
      <c r="I96" s="12"/>
    </row>
    <row r="97" spans="1:109" ht="15" x14ac:dyDescent="0.25">
      <c r="A97" s="10">
        <f t="shared" si="7"/>
        <v>76</v>
      </c>
      <c r="B97" s="25" t="s">
        <v>112</v>
      </c>
      <c r="C97" s="17" t="s">
        <v>113</v>
      </c>
      <c r="D97" s="23">
        <f>4041+200</f>
        <v>4241</v>
      </c>
      <c r="E97" s="23"/>
      <c r="F97" s="12"/>
      <c r="G97" s="23">
        <v>250</v>
      </c>
      <c r="H97" s="23">
        <v>200</v>
      </c>
      <c r="I97" s="12"/>
    </row>
    <row r="98" spans="1:109" ht="15" x14ac:dyDescent="0.25">
      <c r="A98" s="10">
        <f t="shared" si="7"/>
        <v>77</v>
      </c>
      <c r="B98" s="25" t="s">
        <v>370</v>
      </c>
      <c r="C98" s="25" t="s">
        <v>114</v>
      </c>
      <c r="D98" s="23">
        <f>3681+200</f>
        <v>3881</v>
      </c>
      <c r="E98" s="23"/>
      <c r="F98" s="12"/>
      <c r="G98" s="23">
        <v>250</v>
      </c>
      <c r="H98" s="23">
        <v>200</v>
      </c>
      <c r="I98" s="12"/>
    </row>
    <row r="99" spans="1:109" ht="15" x14ac:dyDescent="0.25">
      <c r="A99" s="10">
        <f t="shared" si="7"/>
        <v>78</v>
      </c>
      <c r="B99" s="25" t="s">
        <v>115</v>
      </c>
      <c r="C99" s="17" t="s">
        <v>116</v>
      </c>
      <c r="D99" s="23">
        <f>4506+200</f>
        <v>4706</v>
      </c>
      <c r="E99" s="23"/>
      <c r="F99" s="12"/>
      <c r="G99" s="23">
        <v>250</v>
      </c>
      <c r="H99" s="23">
        <v>200</v>
      </c>
      <c r="I99" s="12"/>
    </row>
    <row r="100" spans="1:109" ht="15" x14ac:dyDescent="0.25">
      <c r="A100" s="10">
        <f t="shared" si="7"/>
        <v>79</v>
      </c>
      <c r="B100" s="25" t="s">
        <v>117</v>
      </c>
      <c r="C100" s="17" t="s">
        <v>88</v>
      </c>
      <c r="D100" s="23">
        <f>3681+200</f>
        <v>3881</v>
      </c>
      <c r="E100" s="23"/>
      <c r="F100" s="12"/>
      <c r="G100" s="23">
        <v>250</v>
      </c>
      <c r="H100" s="23">
        <v>200</v>
      </c>
      <c r="I100" s="12"/>
    </row>
    <row r="101" spans="1:109" ht="15" x14ac:dyDescent="0.25">
      <c r="A101" s="10">
        <f t="shared" si="7"/>
        <v>80</v>
      </c>
      <c r="B101" s="25" t="s">
        <v>118</v>
      </c>
      <c r="C101" s="17" t="s">
        <v>331</v>
      </c>
      <c r="D101" s="23">
        <f>3531+200</f>
        <v>3731</v>
      </c>
      <c r="E101" s="23"/>
      <c r="F101" s="12"/>
      <c r="G101" s="23">
        <v>250</v>
      </c>
      <c r="H101" s="23">
        <v>200</v>
      </c>
      <c r="I101" s="12"/>
    </row>
    <row r="102" spans="1:109" x14ac:dyDescent="0.25">
      <c r="A102" s="10">
        <v>81</v>
      </c>
      <c r="B102" s="24" t="s">
        <v>6</v>
      </c>
      <c r="C102" s="24" t="s">
        <v>321</v>
      </c>
      <c r="D102" s="23">
        <f>3981+200</f>
        <v>4181</v>
      </c>
      <c r="E102" s="23"/>
      <c r="F102" s="12"/>
      <c r="G102" s="23">
        <v>250</v>
      </c>
      <c r="H102" s="23">
        <v>200</v>
      </c>
      <c r="I102" s="12"/>
    </row>
    <row r="103" spans="1:109" ht="15" x14ac:dyDescent="0.25">
      <c r="A103" s="10">
        <v>82</v>
      </c>
      <c r="B103" s="25" t="s">
        <v>119</v>
      </c>
      <c r="C103" s="17" t="s">
        <v>88</v>
      </c>
      <c r="D103" s="23">
        <f>3891+200</f>
        <v>4091</v>
      </c>
      <c r="E103" s="23"/>
      <c r="F103" s="12"/>
      <c r="G103" s="23">
        <v>250</v>
      </c>
      <c r="H103" s="23">
        <v>200</v>
      </c>
      <c r="I103" s="12"/>
    </row>
    <row r="104" spans="1:109" x14ac:dyDescent="0.25">
      <c r="A104" s="37"/>
      <c r="B104" s="40"/>
      <c r="C104" s="40"/>
      <c r="D104" s="41"/>
      <c r="E104" s="41"/>
      <c r="F104" s="41"/>
      <c r="G104" s="41"/>
      <c r="H104" s="41"/>
      <c r="I104" s="41"/>
    </row>
    <row r="105" spans="1:109" x14ac:dyDescent="0.25">
      <c r="A105" s="10"/>
      <c r="B105" s="21" t="s">
        <v>361</v>
      </c>
      <c r="C105" s="14"/>
      <c r="D105" s="12"/>
      <c r="E105" s="12"/>
      <c r="F105" s="12"/>
      <c r="G105" s="12"/>
      <c r="H105" s="12"/>
      <c r="I105" s="12"/>
    </row>
    <row r="106" spans="1:109" x14ac:dyDescent="0.25">
      <c r="A106" s="10">
        <f>+A103+1</f>
        <v>83</v>
      </c>
      <c r="B106" s="24" t="s">
        <v>466</v>
      </c>
      <c r="C106" s="24" t="s">
        <v>120</v>
      </c>
      <c r="D106" s="23">
        <f>5575+200</f>
        <v>5775</v>
      </c>
      <c r="E106" s="23">
        <v>375</v>
      </c>
      <c r="F106" s="23"/>
      <c r="G106" s="23">
        <v>250</v>
      </c>
      <c r="H106" s="23">
        <v>200</v>
      </c>
      <c r="I106" s="12"/>
    </row>
    <row r="107" spans="1:109" x14ac:dyDescent="0.25">
      <c r="A107" s="10">
        <v>84</v>
      </c>
      <c r="B107" s="24" t="s">
        <v>285</v>
      </c>
      <c r="C107" s="24" t="s">
        <v>120</v>
      </c>
      <c r="D107" s="23">
        <f>5250+200</f>
        <v>5450</v>
      </c>
      <c r="E107" s="23">
        <v>375</v>
      </c>
      <c r="F107" s="23"/>
      <c r="G107" s="23">
        <v>250</v>
      </c>
      <c r="H107" s="23">
        <v>200</v>
      </c>
      <c r="I107" s="12"/>
    </row>
    <row r="108" spans="1:109" x14ac:dyDescent="0.25">
      <c r="A108" s="37"/>
      <c r="B108" s="38"/>
      <c r="C108" s="38"/>
      <c r="D108" s="39"/>
      <c r="E108" s="39"/>
      <c r="F108" s="39"/>
      <c r="G108" s="39"/>
      <c r="H108" s="39"/>
      <c r="I108" s="39"/>
    </row>
    <row r="109" spans="1:109" x14ac:dyDescent="0.25">
      <c r="A109" s="10"/>
      <c r="B109" s="21" t="s">
        <v>294</v>
      </c>
      <c r="C109" s="14"/>
      <c r="D109" s="12"/>
      <c r="E109" s="12"/>
      <c r="F109" s="12"/>
      <c r="G109" s="12"/>
      <c r="H109" s="12"/>
      <c r="I109" s="12"/>
    </row>
    <row r="110" spans="1:109" s="30" customFormat="1" x14ac:dyDescent="0.25">
      <c r="A110" s="26">
        <v>85</v>
      </c>
      <c r="B110" s="24" t="s">
        <v>121</v>
      </c>
      <c r="C110" s="24" t="s">
        <v>122</v>
      </c>
      <c r="D110" s="23">
        <f>4041+200</f>
        <v>4241</v>
      </c>
      <c r="E110" s="23"/>
      <c r="F110" s="23"/>
      <c r="G110" s="23">
        <v>250</v>
      </c>
      <c r="H110" s="23">
        <v>200</v>
      </c>
      <c r="I110" s="2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</row>
    <row r="111" spans="1:109" s="30" customFormat="1" x14ac:dyDescent="0.25">
      <c r="A111" s="26">
        <f>+A110+1</f>
        <v>86</v>
      </c>
      <c r="B111" s="24" t="s">
        <v>123</v>
      </c>
      <c r="C111" s="24" t="s">
        <v>52</v>
      </c>
      <c r="D111" s="23">
        <f>4006+200</f>
        <v>4206</v>
      </c>
      <c r="E111" s="23">
        <v>375</v>
      </c>
      <c r="F111" s="23"/>
      <c r="G111" s="23">
        <v>250</v>
      </c>
      <c r="H111" s="23">
        <v>200</v>
      </c>
      <c r="I111" s="2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</row>
    <row r="112" spans="1:109" s="30" customFormat="1" x14ac:dyDescent="0.25">
      <c r="A112" s="26">
        <f t="shared" ref="A112:A114" si="9">+A111+1</f>
        <v>87</v>
      </c>
      <c r="B112" s="24" t="s">
        <v>124</v>
      </c>
      <c r="C112" s="24" t="s">
        <v>52</v>
      </c>
      <c r="D112" s="23">
        <f>3681+200</f>
        <v>3881</v>
      </c>
      <c r="E112" s="23"/>
      <c r="F112" s="23"/>
      <c r="G112" s="23">
        <v>250</v>
      </c>
      <c r="H112" s="23">
        <v>200</v>
      </c>
      <c r="I112" s="2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</row>
    <row r="113" spans="1:109" s="30" customFormat="1" x14ac:dyDescent="0.25">
      <c r="A113" s="26">
        <f t="shared" si="9"/>
        <v>88</v>
      </c>
      <c r="B113" s="24" t="s">
        <v>125</v>
      </c>
      <c r="C113" s="24" t="s">
        <v>126</v>
      </c>
      <c r="D113" s="23">
        <f>3681+200</f>
        <v>3881</v>
      </c>
      <c r="E113" s="23"/>
      <c r="F113" s="23"/>
      <c r="G113" s="23">
        <v>250</v>
      </c>
      <c r="H113" s="23">
        <v>200</v>
      </c>
      <c r="I113" s="2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</row>
    <row r="114" spans="1:109" s="30" customFormat="1" x14ac:dyDescent="0.25">
      <c r="A114" s="26">
        <f t="shared" si="9"/>
        <v>89</v>
      </c>
      <c r="B114" s="24" t="s">
        <v>41</v>
      </c>
      <c r="C114" s="32" t="s">
        <v>320</v>
      </c>
      <c r="D114" s="23">
        <f>9025+200</f>
        <v>9225</v>
      </c>
      <c r="E114" s="23"/>
      <c r="F114" s="23"/>
      <c r="G114" s="23">
        <v>250</v>
      </c>
      <c r="H114" s="23">
        <v>200</v>
      </c>
      <c r="I114" s="2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</row>
    <row r="115" spans="1:109" s="30" customFormat="1" x14ac:dyDescent="0.25">
      <c r="A115" s="26">
        <v>90</v>
      </c>
      <c r="B115" s="24" t="s">
        <v>127</v>
      </c>
      <c r="C115" s="31" t="s">
        <v>319</v>
      </c>
      <c r="D115" s="23">
        <f>6175+200</f>
        <v>6375</v>
      </c>
      <c r="E115" s="23"/>
      <c r="F115" s="23"/>
      <c r="G115" s="23">
        <v>250</v>
      </c>
      <c r="H115" s="23">
        <v>200</v>
      </c>
      <c r="I115" s="2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</row>
    <row r="116" spans="1:109" s="29" customFormat="1" x14ac:dyDescent="0.25">
      <c r="A116" s="26">
        <v>91</v>
      </c>
      <c r="B116" s="24" t="s">
        <v>276</v>
      </c>
      <c r="C116" s="29" t="s">
        <v>372</v>
      </c>
      <c r="D116" s="23">
        <f>3281+200+70</f>
        <v>3551</v>
      </c>
      <c r="E116" s="12"/>
      <c r="F116" s="12"/>
      <c r="G116" s="23">
        <v>250</v>
      </c>
      <c r="H116" s="23">
        <v>200</v>
      </c>
      <c r="I116" s="1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</row>
    <row r="117" spans="1:109" x14ac:dyDescent="0.25">
      <c r="A117" s="37"/>
      <c r="B117" s="38"/>
      <c r="C117" s="38"/>
      <c r="D117" s="39"/>
      <c r="E117" s="39"/>
      <c r="F117" s="39"/>
      <c r="G117" s="39"/>
      <c r="H117" s="39"/>
      <c r="I117" s="39"/>
    </row>
    <row r="118" spans="1:109" x14ac:dyDescent="0.25">
      <c r="A118" s="10"/>
      <c r="B118" s="21" t="s">
        <v>363</v>
      </c>
      <c r="C118" s="14"/>
      <c r="D118" s="12"/>
      <c r="E118" s="12"/>
      <c r="F118" s="12"/>
      <c r="G118" s="12"/>
      <c r="H118" s="12"/>
      <c r="I118" s="12"/>
    </row>
    <row r="119" spans="1:109" ht="15" x14ac:dyDescent="0.25">
      <c r="A119" s="10">
        <v>92</v>
      </c>
      <c r="B119" s="70" t="s">
        <v>86</v>
      </c>
      <c r="C119" s="18" t="s">
        <v>87</v>
      </c>
      <c r="D119" s="23">
        <f>6900+200</f>
        <v>7100</v>
      </c>
      <c r="E119" s="23">
        <v>375</v>
      </c>
      <c r="F119" s="12"/>
      <c r="G119" s="23">
        <v>250</v>
      </c>
      <c r="H119" s="23">
        <v>200</v>
      </c>
      <c r="I119" s="12"/>
    </row>
    <row r="120" spans="1:109" x14ac:dyDescent="0.25">
      <c r="A120" s="10">
        <v>93</v>
      </c>
      <c r="B120" s="24" t="s">
        <v>130</v>
      </c>
      <c r="C120" s="24" t="s">
        <v>329</v>
      </c>
      <c r="D120" s="23">
        <f>3681+200</f>
        <v>3881</v>
      </c>
      <c r="E120" s="23"/>
      <c r="F120" s="23"/>
      <c r="G120" s="23">
        <v>250</v>
      </c>
      <c r="H120" s="23">
        <v>200</v>
      </c>
      <c r="I120" s="12"/>
    </row>
    <row r="121" spans="1:109" x14ac:dyDescent="0.25">
      <c r="A121" s="10">
        <v>94</v>
      </c>
      <c r="B121" s="24" t="s">
        <v>132</v>
      </c>
      <c r="C121" s="24" t="s">
        <v>300</v>
      </c>
      <c r="D121" s="23">
        <f>3531+200</f>
        <v>3731</v>
      </c>
      <c r="E121" s="23">
        <v>375</v>
      </c>
      <c r="F121" s="23"/>
      <c r="G121" s="23">
        <v>250</v>
      </c>
      <c r="H121" s="23">
        <v>200</v>
      </c>
      <c r="I121" s="12"/>
    </row>
    <row r="122" spans="1:109" x14ac:dyDescent="0.25">
      <c r="A122" s="37"/>
      <c r="B122" s="38"/>
      <c r="C122" s="38"/>
      <c r="D122" s="39"/>
      <c r="E122" s="39"/>
      <c r="F122" s="39"/>
      <c r="G122" s="39"/>
      <c r="H122" s="39"/>
      <c r="I122" s="39"/>
    </row>
    <row r="123" spans="1:109" x14ac:dyDescent="0.25">
      <c r="A123" s="10"/>
      <c r="B123" s="21" t="s">
        <v>364</v>
      </c>
      <c r="C123" s="14"/>
      <c r="D123" s="12"/>
      <c r="E123" s="12"/>
      <c r="F123" s="12"/>
      <c r="G123" s="12"/>
      <c r="H123" s="12"/>
      <c r="I123" s="12"/>
    </row>
    <row r="124" spans="1:109" ht="15" x14ac:dyDescent="0.25">
      <c r="A124" s="10">
        <v>95</v>
      </c>
      <c r="B124" s="25" t="s">
        <v>365</v>
      </c>
      <c r="C124" s="24" t="s">
        <v>333</v>
      </c>
      <c r="D124" s="23">
        <f>3281+200+70</f>
        <v>3551</v>
      </c>
      <c r="E124" s="23">
        <v>375</v>
      </c>
      <c r="F124" s="23"/>
      <c r="G124" s="23">
        <v>250</v>
      </c>
      <c r="H124" s="23">
        <v>200</v>
      </c>
      <c r="I124" s="12"/>
    </row>
    <row r="125" spans="1:109" x14ac:dyDescent="0.25">
      <c r="A125" s="10">
        <v>96</v>
      </c>
      <c r="B125" s="28" t="s">
        <v>133</v>
      </c>
      <c r="C125" s="28" t="s">
        <v>334</v>
      </c>
      <c r="D125" s="23">
        <f>5575+200</f>
        <v>5775</v>
      </c>
      <c r="E125" s="23">
        <v>375</v>
      </c>
      <c r="F125" s="23"/>
      <c r="G125" s="23">
        <v>250</v>
      </c>
      <c r="H125" s="23">
        <v>200</v>
      </c>
      <c r="I125" s="12"/>
    </row>
    <row r="126" spans="1:109" x14ac:dyDescent="0.25">
      <c r="A126" s="37"/>
      <c r="B126" s="38"/>
      <c r="C126" s="38"/>
      <c r="D126" s="39"/>
      <c r="E126" s="39"/>
      <c r="F126" s="39"/>
      <c r="G126" s="39"/>
      <c r="H126" s="39"/>
      <c r="I126" s="39"/>
    </row>
    <row r="127" spans="1:109" x14ac:dyDescent="0.25">
      <c r="A127" s="10"/>
      <c r="B127" s="21" t="s">
        <v>134</v>
      </c>
      <c r="C127" s="14"/>
      <c r="D127" s="12"/>
      <c r="E127" s="12"/>
      <c r="F127" s="12"/>
      <c r="G127" s="12"/>
      <c r="H127" s="12"/>
      <c r="I127" s="12"/>
    </row>
    <row r="128" spans="1:109" x14ac:dyDescent="0.25">
      <c r="A128" s="10">
        <f>+A125+1</f>
        <v>97</v>
      </c>
      <c r="B128" s="24" t="s">
        <v>135</v>
      </c>
      <c r="C128" s="24" t="s">
        <v>136</v>
      </c>
      <c r="D128" s="23">
        <f>4525+200</f>
        <v>4725</v>
      </c>
      <c r="E128" s="23"/>
      <c r="F128" s="23"/>
      <c r="G128" s="23">
        <v>250</v>
      </c>
      <c r="H128" s="23">
        <v>200</v>
      </c>
      <c r="I128" s="12"/>
    </row>
    <row r="129" spans="1:9" x14ac:dyDescent="0.25">
      <c r="A129" s="10">
        <f t="shared" ref="A129" si="10">A128+1</f>
        <v>98</v>
      </c>
      <c r="B129" s="28" t="s">
        <v>137</v>
      </c>
      <c r="C129" s="28" t="s">
        <v>301</v>
      </c>
      <c r="D129" s="23">
        <f>3531+200</f>
        <v>3731</v>
      </c>
      <c r="E129" s="23"/>
      <c r="F129" s="23"/>
      <c r="G129" s="23">
        <v>250</v>
      </c>
      <c r="H129" s="23">
        <v>200</v>
      </c>
      <c r="I129" s="12"/>
    </row>
    <row r="130" spans="1:9" x14ac:dyDescent="0.25">
      <c r="A130" s="37"/>
      <c r="B130" s="40"/>
      <c r="C130" s="40"/>
      <c r="D130" s="41"/>
      <c r="E130" s="41"/>
      <c r="F130" s="41"/>
      <c r="G130" s="41"/>
      <c r="H130" s="41"/>
      <c r="I130" s="41"/>
    </row>
    <row r="131" spans="1:9" x14ac:dyDescent="0.25">
      <c r="A131" s="10"/>
      <c r="B131" s="21" t="s">
        <v>138</v>
      </c>
      <c r="C131" s="14"/>
      <c r="D131" s="12"/>
      <c r="E131" s="12"/>
      <c r="F131" s="12"/>
      <c r="G131" s="12"/>
      <c r="H131" s="12"/>
      <c r="I131" s="12"/>
    </row>
    <row r="132" spans="1:9" x14ac:dyDescent="0.25">
      <c r="A132" s="10">
        <v>99</v>
      </c>
      <c r="B132" s="28" t="s">
        <v>139</v>
      </c>
      <c r="C132" s="28" t="s">
        <v>140</v>
      </c>
      <c r="D132" s="23">
        <f>3681+200</f>
        <v>3881</v>
      </c>
      <c r="E132" s="23"/>
      <c r="F132" s="23"/>
      <c r="G132" s="23">
        <v>250</v>
      </c>
      <c r="H132" s="23">
        <v>200</v>
      </c>
      <c r="I132" s="12"/>
    </row>
    <row r="133" spans="1:9" x14ac:dyDescent="0.25">
      <c r="A133" s="10">
        <f t="shared" ref="A133:A166" si="11">A132+1</f>
        <v>100</v>
      </c>
      <c r="B133" s="28" t="s">
        <v>141</v>
      </c>
      <c r="C133" s="28" t="s">
        <v>142</v>
      </c>
      <c r="D133" s="23">
        <f>3681+200</f>
        <v>3881</v>
      </c>
      <c r="E133" s="23"/>
      <c r="F133" s="23"/>
      <c r="G133" s="23">
        <v>250</v>
      </c>
      <c r="H133" s="23">
        <v>200</v>
      </c>
      <c r="I133" s="12"/>
    </row>
    <row r="134" spans="1:9" x14ac:dyDescent="0.25">
      <c r="A134" s="10">
        <f t="shared" si="11"/>
        <v>101</v>
      </c>
      <c r="B134" s="28" t="s">
        <v>143</v>
      </c>
      <c r="C134" s="28" t="s">
        <v>142</v>
      </c>
      <c r="D134" s="23">
        <f>3681+200</f>
        <v>3881</v>
      </c>
      <c r="E134" s="23"/>
      <c r="F134" s="23"/>
      <c r="G134" s="23">
        <v>250</v>
      </c>
      <c r="H134" s="23">
        <v>200</v>
      </c>
      <c r="I134" s="12"/>
    </row>
    <row r="135" spans="1:9" x14ac:dyDescent="0.25">
      <c r="A135" s="10">
        <f t="shared" si="11"/>
        <v>102</v>
      </c>
      <c r="B135" s="28" t="s">
        <v>144</v>
      </c>
      <c r="C135" s="28" t="s">
        <v>145</v>
      </c>
      <c r="D135" s="23">
        <f>3791+200</f>
        <v>3991</v>
      </c>
      <c r="E135" s="23"/>
      <c r="F135" s="23"/>
      <c r="G135" s="23">
        <v>250</v>
      </c>
      <c r="H135" s="23">
        <v>200</v>
      </c>
      <c r="I135" s="12"/>
    </row>
    <row r="136" spans="1:9" x14ac:dyDescent="0.25">
      <c r="A136" s="10">
        <f t="shared" si="11"/>
        <v>103</v>
      </c>
      <c r="B136" s="28" t="s">
        <v>146</v>
      </c>
      <c r="C136" s="28" t="s">
        <v>140</v>
      </c>
      <c r="D136" s="23">
        <f t="shared" ref="D136:D146" si="12">3681+200</f>
        <v>3881</v>
      </c>
      <c r="E136" s="23"/>
      <c r="F136" s="23"/>
      <c r="G136" s="23">
        <v>250</v>
      </c>
      <c r="H136" s="23">
        <v>200</v>
      </c>
      <c r="I136" s="12"/>
    </row>
    <row r="137" spans="1:9" x14ac:dyDescent="0.25">
      <c r="A137" s="10">
        <f t="shared" si="11"/>
        <v>104</v>
      </c>
      <c r="B137" s="28" t="s">
        <v>147</v>
      </c>
      <c r="C137" s="28" t="s">
        <v>140</v>
      </c>
      <c r="D137" s="23">
        <f t="shared" si="12"/>
        <v>3881</v>
      </c>
      <c r="E137" s="23"/>
      <c r="F137" s="23"/>
      <c r="G137" s="23">
        <v>250</v>
      </c>
      <c r="H137" s="23">
        <v>200</v>
      </c>
      <c r="I137" s="12"/>
    </row>
    <row r="138" spans="1:9" x14ac:dyDescent="0.25">
      <c r="A138" s="10">
        <f t="shared" si="11"/>
        <v>105</v>
      </c>
      <c r="B138" s="28" t="s">
        <v>148</v>
      </c>
      <c r="C138" s="28" t="s">
        <v>149</v>
      </c>
      <c r="D138" s="23">
        <f t="shared" si="12"/>
        <v>3881</v>
      </c>
      <c r="E138" s="23"/>
      <c r="F138" s="23"/>
      <c r="G138" s="23">
        <v>250</v>
      </c>
      <c r="H138" s="23">
        <v>200</v>
      </c>
      <c r="I138" s="12"/>
    </row>
    <row r="139" spans="1:9" x14ac:dyDescent="0.25">
      <c r="A139" s="10">
        <f t="shared" si="11"/>
        <v>106</v>
      </c>
      <c r="B139" s="28" t="s">
        <v>150</v>
      </c>
      <c r="C139" s="28" t="s">
        <v>140</v>
      </c>
      <c r="D139" s="23">
        <f t="shared" si="12"/>
        <v>3881</v>
      </c>
      <c r="E139" s="23"/>
      <c r="F139" s="23"/>
      <c r="G139" s="23">
        <v>250</v>
      </c>
      <c r="H139" s="23">
        <v>200</v>
      </c>
      <c r="I139" s="12"/>
    </row>
    <row r="140" spans="1:9" x14ac:dyDescent="0.25">
      <c r="A140" s="10">
        <f t="shared" si="11"/>
        <v>107</v>
      </c>
      <c r="B140" s="28" t="s">
        <v>151</v>
      </c>
      <c r="C140" s="28" t="s">
        <v>140</v>
      </c>
      <c r="D140" s="23">
        <f t="shared" si="12"/>
        <v>3881</v>
      </c>
      <c r="E140" s="23"/>
      <c r="F140" s="23"/>
      <c r="G140" s="23">
        <v>250</v>
      </c>
      <c r="H140" s="23">
        <v>200</v>
      </c>
      <c r="I140" s="12"/>
    </row>
    <row r="141" spans="1:9" x14ac:dyDescent="0.25">
      <c r="A141" s="10">
        <f t="shared" si="11"/>
        <v>108</v>
      </c>
      <c r="B141" s="28" t="s">
        <v>152</v>
      </c>
      <c r="C141" s="28" t="s">
        <v>153</v>
      </c>
      <c r="D141" s="23">
        <f t="shared" si="12"/>
        <v>3881</v>
      </c>
      <c r="E141" s="23"/>
      <c r="F141" s="23"/>
      <c r="G141" s="23">
        <v>250</v>
      </c>
      <c r="H141" s="23">
        <v>200</v>
      </c>
      <c r="I141" s="15"/>
    </row>
    <row r="142" spans="1:9" x14ac:dyDescent="0.25">
      <c r="A142" s="10">
        <f t="shared" si="11"/>
        <v>109</v>
      </c>
      <c r="B142" s="28" t="s">
        <v>154</v>
      </c>
      <c r="C142" s="28" t="s">
        <v>155</v>
      </c>
      <c r="D142" s="23">
        <f t="shared" si="12"/>
        <v>3881</v>
      </c>
      <c r="E142" s="23"/>
      <c r="F142" s="23"/>
      <c r="G142" s="23">
        <v>250</v>
      </c>
      <c r="H142" s="23">
        <v>200</v>
      </c>
      <c r="I142" s="12"/>
    </row>
    <row r="143" spans="1:9" x14ac:dyDescent="0.25">
      <c r="A143" s="10">
        <f t="shared" si="11"/>
        <v>110</v>
      </c>
      <c r="B143" s="28" t="s">
        <v>156</v>
      </c>
      <c r="C143" s="28" t="s">
        <v>157</v>
      </c>
      <c r="D143" s="23">
        <f t="shared" si="12"/>
        <v>3881</v>
      </c>
      <c r="E143" s="23"/>
      <c r="F143" s="23"/>
      <c r="G143" s="23">
        <v>250</v>
      </c>
      <c r="H143" s="23">
        <v>200</v>
      </c>
      <c r="I143" s="12"/>
    </row>
    <row r="144" spans="1:9" x14ac:dyDescent="0.25">
      <c r="A144" s="10">
        <f t="shared" si="11"/>
        <v>111</v>
      </c>
      <c r="B144" s="28" t="s">
        <v>158</v>
      </c>
      <c r="C144" s="28" t="s">
        <v>159</v>
      </c>
      <c r="D144" s="23">
        <f t="shared" si="12"/>
        <v>3881</v>
      </c>
      <c r="E144" s="23"/>
      <c r="F144" s="23"/>
      <c r="G144" s="23">
        <v>250</v>
      </c>
      <c r="H144" s="23">
        <v>200</v>
      </c>
      <c r="I144" s="12"/>
    </row>
    <row r="145" spans="1:9" x14ac:dyDescent="0.25">
      <c r="A145" s="10">
        <f t="shared" si="11"/>
        <v>112</v>
      </c>
      <c r="B145" s="28" t="s">
        <v>160</v>
      </c>
      <c r="C145" s="28" t="s">
        <v>142</v>
      </c>
      <c r="D145" s="23">
        <f t="shared" si="12"/>
        <v>3881</v>
      </c>
      <c r="E145" s="23"/>
      <c r="F145" s="23"/>
      <c r="G145" s="23">
        <v>250</v>
      </c>
      <c r="H145" s="23">
        <v>200</v>
      </c>
      <c r="I145" s="12"/>
    </row>
    <row r="146" spans="1:9" x14ac:dyDescent="0.25">
      <c r="A146" s="10">
        <f t="shared" si="11"/>
        <v>113</v>
      </c>
      <c r="B146" s="28" t="s">
        <v>161</v>
      </c>
      <c r="C146" s="28" t="s">
        <v>140</v>
      </c>
      <c r="D146" s="23">
        <f t="shared" si="12"/>
        <v>3881</v>
      </c>
      <c r="E146" s="23"/>
      <c r="F146" s="23"/>
      <c r="G146" s="23">
        <v>250</v>
      </c>
      <c r="H146" s="23">
        <v>200</v>
      </c>
      <c r="I146" s="12"/>
    </row>
    <row r="147" spans="1:9" x14ac:dyDescent="0.25">
      <c r="A147" s="10">
        <f t="shared" si="11"/>
        <v>114</v>
      </c>
      <c r="B147" s="28" t="s">
        <v>162</v>
      </c>
      <c r="C147" s="28" t="s">
        <v>157</v>
      </c>
      <c r="D147" s="23">
        <f t="shared" ref="D147:D153" si="13">3681+200</f>
        <v>3881</v>
      </c>
      <c r="E147" s="23"/>
      <c r="F147" s="23"/>
      <c r="G147" s="23">
        <v>250</v>
      </c>
      <c r="H147" s="23">
        <v>200</v>
      </c>
      <c r="I147" s="12"/>
    </row>
    <row r="148" spans="1:9" x14ac:dyDescent="0.25">
      <c r="A148" s="10">
        <f t="shared" si="11"/>
        <v>115</v>
      </c>
      <c r="B148" s="28" t="s">
        <v>163</v>
      </c>
      <c r="C148" s="28" t="s">
        <v>142</v>
      </c>
      <c r="D148" s="23">
        <f t="shared" si="13"/>
        <v>3881</v>
      </c>
      <c r="E148" s="23"/>
      <c r="F148" s="23"/>
      <c r="G148" s="23">
        <v>250</v>
      </c>
      <c r="H148" s="23">
        <v>200</v>
      </c>
      <c r="I148" s="12"/>
    </row>
    <row r="149" spans="1:9" x14ac:dyDescent="0.25">
      <c r="A149" s="10">
        <v>115</v>
      </c>
      <c r="B149" s="28" t="s">
        <v>164</v>
      </c>
      <c r="C149" s="28" t="s">
        <v>328</v>
      </c>
      <c r="D149" s="23">
        <f t="shared" si="13"/>
        <v>3881</v>
      </c>
      <c r="E149" s="23"/>
      <c r="F149" s="23"/>
      <c r="G149" s="23">
        <v>250</v>
      </c>
      <c r="H149" s="23">
        <v>200</v>
      </c>
      <c r="I149" s="12"/>
    </row>
    <row r="150" spans="1:9" x14ac:dyDescent="0.25">
      <c r="A150" s="10">
        <f t="shared" si="11"/>
        <v>116</v>
      </c>
      <c r="B150" s="28" t="s">
        <v>165</v>
      </c>
      <c r="C150" s="28" t="s">
        <v>166</v>
      </c>
      <c r="D150" s="23">
        <f t="shared" si="13"/>
        <v>3881</v>
      </c>
      <c r="E150" s="23"/>
      <c r="F150" s="23"/>
      <c r="G150" s="23">
        <v>250</v>
      </c>
      <c r="H150" s="23">
        <v>200</v>
      </c>
      <c r="I150" s="12"/>
    </row>
    <row r="151" spans="1:9" x14ac:dyDescent="0.25">
      <c r="A151" s="10">
        <f t="shared" si="11"/>
        <v>117</v>
      </c>
      <c r="B151" s="28" t="s">
        <v>167</v>
      </c>
      <c r="C151" s="28" t="s">
        <v>168</v>
      </c>
      <c r="D151" s="23">
        <f t="shared" si="13"/>
        <v>3881</v>
      </c>
      <c r="E151" s="23"/>
      <c r="F151" s="23"/>
      <c r="G151" s="23">
        <v>250</v>
      </c>
      <c r="H151" s="23">
        <v>200</v>
      </c>
      <c r="I151" s="12"/>
    </row>
    <row r="152" spans="1:9" x14ac:dyDescent="0.25">
      <c r="A152" s="10">
        <v>118</v>
      </c>
      <c r="B152" s="28" t="s">
        <v>170</v>
      </c>
      <c r="C152" s="28" t="s">
        <v>140</v>
      </c>
      <c r="D152" s="23">
        <f t="shared" si="13"/>
        <v>3881</v>
      </c>
      <c r="E152" s="23"/>
      <c r="F152" s="23"/>
      <c r="G152" s="23">
        <v>250</v>
      </c>
      <c r="H152" s="23">
        <v>200</v>
      </c>
      <c r="I152" s="12"/>
    </row>
    <row r="153" spans="1:9" x14ac:dyDescent="0.25">
      <c r="A153" s="10">
        <f t="shared" si="11"/>
        <v>119</v>
      </c>
      <c r="B153" s="28" t="s">
        <v>171</v>
      </c>
      <c r="C153" s="28" t="s">
        <v>140</v>
      </c>
      <c r="D153" s="23">
        <f t="shared" si="13"/>
        <v>3881</v>
      </c>
      <c r="E153" s="23"/>
      <c r="F153" s="23"/>
      <c r="G153" s="23">
        <v>250</v>
      </c>
      <c r="H153" s="23">
        <v>200</v>
      </c>
      <c r="I153" s="12"/>
    </row>
    <row r="154" spans="1:9" x14ac:dyDescent="0.25">
      <c r="A154" s="10">
        <f t="shared" si="11"/>
        <v>120</v>
      </c>
      <c r="B154" s="28" t="s">
        <v>172</v>
      </c>
      <c r="C154" s="28" t="s">
        <v>173</v>
      </c>
      <c r="D154" s="23">
        <f>4325+200</f>
        <v>4525</v>
      </c>
      <c r="E154" s="23">
        <v>375</v>
      </c>
      <c r="F154" s="23"/>
      <c r="G154" s="23">
        <v>250</v>
      </c>
      <c r="H154" s="23">
        <v>200</v>
      </c>
      <c r="I154" s="12"/>
    </row>
    <row r="155" spans="1:9" x14ac:dyDescent="0.25">
      <c r="A155" s="10">
        <f t="shared" si="11"/>
        <v>121</v>
      </c>
      <c r="B155" s="28" t="s">
        <v>174</v>
      </c>
      <c r="C155" s="28" t="s">
        <v>140</v>
      </c>
      <c r="D155" s="23">
        <f>3681+200</f>
        <v>3881</v>
      </c>
      <c r="E155" s="23"/>
      <c r="F155" s="23"/>
      <c r="G155" s="23">
        <v>250</v>
      </c>
      <c r="H155" s="23">
        <v>200</v>
      </c>
      <c r="I155" s="12"/>
    </row>
    <row r="156" spans="1:9" x14ac:dyDescent="0.25">
      <c r="A156" s="10">
        <f t="shared" si="11"/>
        <v>122</v>
      </c>
      <c r="B156" s="28" t="s">
        <v>175</v>
      </c>
      <c r="C156" s="28" t="s">
        <v>176</v>
      </c>
      <c r="D156" s="23">
        <f>3781+200</f>
        <v>3981</v>
      </c>
      <c r="E156" s="23"/>
      <c r="F156" s="23"/>
      <c r="G156" s="23">
        <v>250</v>
      </c>
      <c r="H156" s="23">
        <v>200</v>
      </c>
      <c r="I156" s="12"/>
    </row>
    <row r="157" spans="1:9" x14ac:dyDescent="0.25">
      <c r="A157" s="10">
        <f t="shared" si="11"/>
        <v>123</v>
      </c>
      <c r="B157" s="28" t="s">
        <v>177</v>
      </c>
      <c r="C157" s="28" t="s">
        <v>178</v>
      </c>
      <c r="D157" s="23">
        <f t="shared" si="6"/>
        <v>3881</v>
      </c>
      <c r="E157" s="23"/>
      <c r="F157" s="23"/>
      <c r="G157" s="23">
        <v>250</v>
      </c>
      <c r="H157" s="23">
        <v>200</v>
      </c>
      <c r="I157" s="12"/>
    </row>
    <row r="158" spans="1:9" x14ac:dyDescent="0.25">
      <c r="A158" s="10">
        <f t="shared" si="11"/>
        <v>124</v>
      </c>
      <c r="B158" s="28" t="s">
        <v>179</v>
      </c>
      <c r="C158" s="28" t="s">
        <v>142</v>
      </c>
      <c r="D158" s="23">
        <f t="shared" si="6"/>
        <v>3881</v>
      </c>
      <c r="E158" s="23"/>
      <c r="F158" s="23"/>
      <c r="G158" s="23">
        <v>250</v>
      </c>
      <c r="H158" s="23">
        <v>200</v>
      </c>
      <c r="I158" s="12"/>
    </row>
    <row r="159" spans="1:9" x14ac:dyDescent="0.25">
      <c r="A159" s="10">
        <f t="shared" si="11"/>
        <v>125</v>
      </c>
      <c r="B159" s="28" t="s">
        <v>180</v>
      </c>
      <c r="C159" s="28" t="s">
        <v>140</v>
      </c>
      <c r="D159" s="23">
        <f t="shared" si="6"/>
        <v>3881</v>
      </c>
      <c r="E159" s="23"/>
      <c r="F159" s="23"/>
      <c r="G159" s="23">
        <v>250</v>
      </c>
      <c r="H159" s="23">
        <v>200</v>
      </c>
      <c r="I159" s="12"/>
    </row>
    <row r="160" spans="1:9" x14ac:dyDescent="0.25">
      <c r="A160" s="10">
        <f t="shared" si="11"/>
        <v>126</v>
      </c>
      <c r="B160" s="28" t="s">
        <v>181</v>
      </c>
      <c r="C160" s="28" t="s">
        <v>142</v>
      </c>
      <c r="D160" s="23">
        <f t="shared" si="6"/>
        <v>3881</v>
      </c>
      <c r="E160" s="23"/>
      <c r="F160" s="23"/>
      <c r="G160" s="23">
        <v>250</v>
      </c>
      <c r="H160" s="23">
        <v>200</v>
      </c>
      <c r="I160" s="12"/>
    </row>
    <row r="161" spans="1:9" x14ac:dyDescent="0.25">
      <c r="A161" s="10">
        <f t="shared" si="11"/>
        <v>127</v>
      </c>
      <c r="B161" s="28" t="s">
        <v>182</v>
      </c>
      <c r="C161" s="28" t="s">
        <v>142</v>
      </c>
      <c r="D161" s="23">
        <f t="shared" si="6"/>
        <v>3881</v>
      </c>
      <c r="E161" s="23"/>
      <c r="F161" s="23"/>
      <c r="G161" s="23">
        <v>250</v>
      </c>
      <c r="H161" s="23">
        <v>200</v>
      </c>
      <c r="I161" s="12"/>
    </row>
    <row r="162" spans="1:9" x14ac:dyDescent="0.25">
      <c r="A162" s="10">
        <f t="shared" si="11"/>
        <v>128</v>
      </c>
      <c r="B162" s="28" t="s">
        <v>183</v>
      </c>
      <c r="C162" s="28" t="s">
        <v>142</v>
      </c>
      <c r="D162" s="23">
        <f t="shared" si="6"/>
        <v>3881</v>
      </c>
      <c r="E162" s="23"/>
      <c r="F162" s="23"/>
      <c r="G162" s="23">
        <v>250</v>
      </c>
      <c r="H162" s="23">
        <v>200</v>
      </c>
      <c r="I162" s="12"/>
    </row>
    <row r="163" spans="1:9" x14ac:dyDescent="0.25">
      <c r="A163" s="10">
        <v>129</v>
      </c>
      <c r="B163" s="28" t="s">
        <v>185</v>
      </c>
      <c r="C163" s="28" t="s">
        <v>142</v>
      </c>
      <c r="D163" s="23">
        <f t="shared" si="6"/>
        <v>3881</v>
      </c>
      <c r="E163" s="23"/>
      <c r="F163" s="23"/>
      <c r="G163" s="23">
        <v>250</v>
      </c>
      <c r="H163" s="23">
        <v>200</v>
      </c>
      <c r="I163" s="12"/>
    </row>
    <row r="164" spans="1:9" x14ac:dyDescent="0.25">
      <c r="A164" s="10">
        <f t="shared" si="11"/>
        <v>130</v>
      </c>
      <c r="B164" s="28" t="s">
        <v>186</v>
      </c>
      <c r="C164" s="28" t="s">
        <v>140</v>
      </c>
      <c r="D164" s="23">
        <f t="shared" si="6"/>
        <v>3881</v>
      </c>
      <c r="E164" s="23"/>
      <c r="F164" s="23"/>
      <c r="G164" s="23">
        <v>250</v>
      </c>
      <c r="H164" s="23">
        <v>200</v>
      </c>
      <c r="I164" s="12"/>
    </row>
    <row r="165" spans="1:9" x14ac:dyDescent="0.25">
      <c r="A165" s="10">
        <f t="shared" si="11"/>
        <v>131</v>
      </c>
      <c r="B165" s="28" t="s">
        <v>187</v>
      </c>
      <c r="C165" s="28" t="s">
        <v>302</v>
      </c>
      <c r="D165" s="23">
        <f>3531+200</f>
        <v>3731</v>
      </c>
      <c r="E165" s="23"/>
      <c r="F165" s="23"/>
      <c r="G165" s="23">
        <v>250</v>
      </c>
      <c r="H165" s="23">
        <v>200</v>
      </c>
      <c r="I165" s="12"/>
    </row>
    <row r="166" spans="1:9" x14ac:dyDescent="0.25">
      <c r="A166" s="10">
        <f t="shared" si="11"/>
        <v>132</v>
      </c>
      <c r="B166" s="28" t="s">
        <v>270</v>
      </c>
      <c r="C166" s="28" t="s">
        <v>140</v>
      </c>
      <c r="D166" s="23">
        <f>3531+200</f>
        <v>3731</v>
      </c>
      <c r="E166" s="23"/>
      <c r="F166" s="23"/>
      <c r="G166" s="23">
        <v>250</v>
      </c>
      <c r="H166" s="23">
        <v>200</v>
      </c>
      <c r="I166" s="12"/>
    </row>
    <row r="167" spans="1:9" ht="15" x14ac:dyDescent="0.25">
      <c r="A167" s="10">
        <v>133</v>
      </c>
      <c r="B167" s="34" t="s">
        <v>64</v>
      </c>
      <c r="C167" s="34" t="s">
        <v>357</v>
      </c>
      <c r="D167" s="23">
        <f>6900+200</f>
        <v>7100</v>
      </c>
      <c r="E167" s="23">
        <v>375</v>
      </c>
      <c r="F167" s="23"/>
      <c r="G167" s="23">
        <v>250</v>
      </c>
      <c r="H167" s="23">
        <v>200</v>
      </c>
      <c r="I167" s="12"/>
    </row>
    <row r="168" spans="1:9" x14ac:dyDescent="0.25">
      <c r="A168" s="10">
        <v>134</v>
      </c>
      <c r="B168" s="28" t="s">
        <v>188</v>
      </c>
      <c r="C168" s="28" t="s">
        <v>140</v>
      </c>
      <c r="D168" s="23">
        <f>3681+200</f>
        <v>3881</v>
      </c>
      <c r="E168" s="23"/>
      <c r="F168" s="23"/>
      <c r="G168" s="23">
        <v>250</v>
      </c>
      <c r="H168" s="23">
        <v>200</v>
      </c>
      <c r="I168" s="12"/>
    </row>
    <row r="169" spans="1:9" x14ac:dyDescent="0.25">
      <c r="A169" s="10">
        <v>135</v>
      </c>
      <c r="B169" s="24" t="s">
        <v>280</v>
      </c>
      <c r="C169" s="24" t="s">
        <v>281</v>
      </c>
      <c r="D169" s="23">
        <f>3281+200+70</f>
        <v>3551</v>
      </c>
      <c r="E169" s="23"/>
      <c r="F169" s="23"/>
      <c r="G169" s="23">
        <v>250</v>
      </c>
      <c r="H169" s="23">
        <v>200</v>
      </c>
      <c r="I169" s="12"/>
    </row>
    <row r="170" spans="1:9" x14ac:dyDescent="0.25">
      <c r="A170" s="37"/>
      <c r="B170" s="40"/>
      <c r="C170" s="40"/>
      <c r="D170" s="41"/>
      <c r="E170" s="41"/>
      <c r="F170" s="41"/>
      <c r="G170" s="41"/>
      <c r="H170" s="41"/>
      <c r="I170" s="41"/>
    </row>
    <row r="171" spans="1:9" x14ac:dyDescent="0.25">
      <c r="A171" s="10"/>
      <c r="B171" s="21" t="s">
        <v>189</v>
      </c>
      <c r="C171" s="14"/>
      <c r="D171" s="12"/>
      <c r="E171" s="12"/>
      <c r="F171" s="12"/>
      <c r="G171" s="12"/>
      <c r="H171" s="12"/>
      <c r="I171" s="12"/>
    </row>
    <row r="172" spans="1:9" x14ac:dyDescent="0.25">
      <c r="A172" s="26">
        <v>136</v>
      </c>
      <c r="B172" s="28" t="s">
        <v>190</v>
      </c>
      <c r="C172" s="28" t="s">
        <v>191</v>
      </c>
      <c r="D172" s="23">
        <f t="shared" si="5"/>
        <v>3881</v>
      </c>
      <c r="E172" s="23"/>
      <c r="F172" s="23"/>
      <c r="G172" s="23">
        <v>250</v>
      </c>
      <c r="H172" s="23">
        <v>200</v>
      </c>
      <c r="I172" s="12"/>
    </row>
    <row r="173" spans="1:9" x14ac:dyDescent="0.25">
      <c r="A173" s="26">
        <f>+A172+1</f>
        <v>137</v>
      </c>
      <c r="B173" s="28" t="s">
        <v>192</v>
      </c>
      <c r="C173" s="28" t="s">
        <v>191</v>
      </c>
      <c r="D173" s="23">
        <f t="shared" si="5"/>
        <v>3881</v>
      </c>
      <c r="E173" s="23"/>
      <c r="F173" s="23"/>
      <c r="G173" s="23">
        <v>250</v>
      </c>
      <c r="H173" s="23">
        <v>200</v>
      </c>
      <c r="I173" s="12"/>
    </row>
    <row r="174" spans="1:9" x14ac:dyDescent="0.25">
      <c r="A174" s="26">
        <f t="shared" ref="A174:A182" si="14">+A173+1</f>
        <v>138</v>
      </c>
      <c r="B174" s="28" t="s">
        <v>193</v>
      </c>
      <c r="C174" s="28" t="s">
        <v>191</v>
      </c>
      <c r="D174" s="23">
        <f t="shared" si="5"/>
        <v>3881</v>
      </c>
      <c r="E174" s="23"/>
      <c r="F174" s="23"/>
      <c r="G174" s="23">
        <v>250</v>
      </c>
      <c r="H174" s="23">
        <v>200</v>
      </c>
      <c r="I174" s="12"/>
    </row>
    <row r="175" spans="1:9" x14ac:dyDescent="0.25">
      <c r="A175" s="10">
        <v>139</v>
      </c>
      <c r="B175" s="28" t="s">
        <v>194</v>
      </c>
      <c r="C175" s="28" t="s">
        <v>195</v>
      </c>
      <c r="D175" s="23">
        <f t="shared" si="5"/>
        <v>3881</v>
      </c>
      <c r="E175" s="23"/>
      <c r="F175" s="23"/>
      <c r="G175" s="23">
        <v>250</v>
      </c>
      <c r="H175" s="23">
        <v>200</v>
      </c>
      <c r="I175" s="12"/>
    </row>
    <row r="176" spans="1:9" x14ac:dyDescent="0.25">
      <c r="A176" s="26">
        <f t="shared" si="14"/>
        <v>140</v>
      </c>
      <c r="B176" s="28" t="s">
        <v>196</v>
      </c>
      <c r="C176" s="28" t="s">
        <v>195</v>
      </c>
      <c r="D176" s="23">
        <f t="shared" si="5"/>
        <v>3881</v>
      </c>
      <c r="E176" s="23"/>
      <c r="F176" s="23"/>
      <c r="G176" s="23">
        <v>250</v>
      </c>
      <c r="H176" s="23">
        <v>200</v>
      </c>
      <c r="I176" s="12"/>
    </row>
    <row r="177" spans="1:9" x14ac:dyDescent="0.25">
      <c r="A177" s="26">
        <v>141</v>
      </c>
      <c r="B177" s="28" t="s">
        <v>197</v>
      </c>
      <c r="C177" s="28" t="s">
        <v>198</v>
      </c>
      <c r="D177" s="23">
        <f t="shared" si="5"/>
        <v>3881</v>
      </c>
      <c r="E177" s="23"/>
      <c r="F177" s="23"/>
      <c r="G177" s="23">
        <v>250</v>
      </c>
      <c r="H177" s="23">
        <v>200</v>
      </c>
      <c r="I177" s="12"/>
    </row>
    <row r="178" spans="1:9" x14ac:dyDescent="0.25">
      <c r="A178" s="26">
        <f t="shared" si="14"/>
        <v>142</v>
      </c>
      <c r="B178" s="28" t="s">
        <v>199</v>
      </c>
      <c r="C178" s="28" t="s">
        <v>191</v>
      </c>
      <c r="D178" s="23">
        <f t="shared" si="5"/>
        <v>3881</v>
      </c>
      <c r="E178" s="23"/>
      <c r="F178" s="23"/>
      <c r="G178" s="23">
        <v>250</v>
      </c>
      <c r="H178" s="23">
        <v>200</v>
      </c>
      <c r="I178" s="12"/>
    </row>
    <row r="179" spans="1:9" x14ac:dyDescent="0.25">
      <c r="A179" s="26">
        <f t="shared" si="14"/>
        <v>143</v>
      </c>
      <c r="B179" s="28" t="s">
        <v>200</v>
      </c>
      <c r="C179" s="28" t="s">
        <v>195</v>
      </c>
      <c r="D179" s="23">
        <f t="shared" si="5"/>
        <v>3881</v>
      </c>
      <c r="E179" s="23"/>
      <c r="F179" s="23"/>
      <c r="G179" s="23">
        <v>250</v>
      </c>
      <c r="H179" s="23">
        <v>200</v>
      </c>
      <c r="I179" s="12"/>
    </row>
    <row r="180" spans="1:9" x14ac:dyDescent="0.25">
      <c r="A180" s="26">
        <v>144</v>
      </c>
      <c r="B180" s="28" t="s">
        <v>202</v>
      </c>
      <c r="C180" s="28" t="s">
        <v>191</v>
      </c>
      <c r="D180" s="23">
        <f t="shared" si="5"/>
        <v>3881</v>
      </c>
      <c r="E180" s="23"/>
      <c r="F180" s="23"/>
      <c r="G180" s="23">
        <v>250</v>
      </c>
      <c r="H180" s="23">
        <v>200</v>
      </c>
      <c r="I180" s="12"/>
    </row>
    <row r="181" spans="1:9" x14ac:dyDescent="0.25">
      <c r="A181" s="26">
        <f t="shared" si="14"/>
        <v>145</v>
      </c>
      <c r="B181" s="24" t="s">
        <v>203</v>
      </c>
      <c r="C181" s="24" t="s">
        <v>191</v>
      </c>
      <c r="D181" s="23">
        <f t="shared" si="5"/>
        <v>3881</v>
      </c>
      <c r="E181" s="23"/>
      <c r="F181" s="23"/>
      <c r="G181" s="23">
        <v>250</v>
      </c>
      <c r="H181" s="23">
        <v>200</v>
      </c>
      <c r="I181" s="12"/>
    </row>
    <row r="182" spans="1:9" x14ac:dyDescent="0.25">
      <c r="A182" s="26">
        <f t="shared" si="14"/>
        <v>146</v>
      </c>
      <c r="B182" s="24" t="s">
        <v>204</v>
      </c>
      <c r="C182" s="24" t="s">
        <v>195</v>
      </c>
      <c r="D182" s="23">
        <f t="shared" si="5"/>
        <v>3881</v>
      </c>
      <c r="E182" s="23"/>
      <c r="F182" s="23"/>
      <c r="G182" s="23">
        <v>250</v>
      </c>
      <c r="H182" s="23">
        <v>200</v>
      </c>
      <c r="I182" s="12"/>
    </row>
    <row r="183" spans="1:9" x14ac:dyDescent="0.25">
      <c r="A183" s="37"/>
      <c r="B183" s="40"/>
      <c r="C183" s="40"/>
      <c r="D183" s="41"/>
      <c r="E183" s="41"/>
      <c r="F183" s="41"/>
      <c r="G183" s="41"/>
      <c r="H183" s="41"/>
      <c r="I183" s="41"/>
    </row>
    <row r="184" spans="1:9" x14ac:dyDescent="0.25">
      <c r="A184" s="10"/>
      <c r="B184" s="21" t="s">
        <v>359</v>
      </c>
      <c r="C184" s="16"/>
      <c r="D184" s="12"/>
      <c r="E184" s="12"/>
      <c r="F184" s="12"/>
      <c r="G184" s="12"/>
      <c r="H184" s="12"/>
      <c r="I184" s="12"/>
    </row>
    <row r="185" spans="1:9" ht="15" x14ac:dyDescent="0.25">
      <c r="A185" s="10">
        <v>147</v>
      </c>
      <c r="B185" s="25" t="s">
        <v>282</v>
      </c>
      <c r="C185" s="24" t="s">
        <v>283</v>
      </c>
      <c r="D185" s="23">
        <f>3281+200+70</f>
        <v>3551</v>
      </c>
      <c r="E185" s="23"/>
      <c r="F185" s="23"/>
      <c r="G185" s="23">
        <v>250</v>
      </c>
      <c r="H185" s="23">
        <v>200</v>
      </c>
      <c r="I185" s="12"/>
    </row>
    <row r="186" spans="1:9" x14ac:dyDescent="0.25">
      <c r="A186" s="37"/>
      <c r="B186" s="40"/>
      <c r="C186" s="40"/>
      <c r="D186" s="41"/>
      <c r="E186" s="41"/>
      <c r="F186" s="41"/>
      <c r="G186" s="41"/>
      <c r="H186" s="41"/>
      <c r="I186" s="41"/>
    </row>
    <row r="187" spans="1:9" x14ac:dyDescent="0.25">
      <c r="A187" s="10"/>
      <c r="B187" s="21" t="s">
        <v>360</v>
      </c>
      <c r="C187" s="16"/>
      <c r="D187" s="12"/>
      <c r="E187" s="12"/>
      <c r="F187" s="12"/>
      <c r="G187" s="12"/>
      <c r="H187" s="12"/>
      <c r="I187" s="12"/>
    </row>
    <row r="188" spans="1:9" x14ac:dyDescent="0.25">
      <c r="A188" s="10">
        <v>148</v>
      </c>
      <c r="B188" s="24" t="s">
        <v>8</v>
      </c>
      <c r="C188" s="11" t="s">
        <v>9</v>
      </c>
      <c r="D188" s="23">
        <f>5675+200</f>
        <v>5875</v>
      </c>
      <c r="E188" s="23">
        <v>375</v>
      </c>
      <c r="F188" s="23"/>
      <c r="G188" s="23">
        <v>250</v>
      </c>
      <c r="H188" s="23">
        <v>200</v>
      </c>
      <c r="I188" s="12"/>
    </row>
    <row r="189" spans="1:9" x14ac:dyDescent="0.25">
      <c r="A189" s="37"/>
      <c r="B189" s="40"/>
      <c r="C189" s="40"/>
      <c r="D189" s="41"/>
      <c r="E189" s="41"/>
      <c r="F189" s="41"/>
      <c r="G189" s="41"/>
      <c r="H189" s="41"/>
      <c r="I189" s="41"/>
    </row>
    <row r="190" spans="1:9" x14ac:dyDescent="0.25">
      <c r="A190" s="10"/>
      <c r="B190" s="21" t="s">
        <v>362</v>
      </c>
      <c r="C190" s="16"/>
      <c r="D190" s="12"/>
      <c r="E190" s="12"/>
      <c r="F190" s="12"/>
      <c r="G190" s="12"/>
      <c r="H190" s="12"/>
      <c r="I190" s="12"/>
    </row>
    <row r="191" spans="1:9" ht="15" x14ac:dyDescent="0.25">
      <c r="A191" s="10">
        <v>149</v>
      </c>
      <c r="B191" s="34" t="s">
        <v>278</v>
      </c>
      <c r="C191" s="34" t="s">
        <v>279</v>
      </c>
      <c r="D191" s="23">
        <f>3281+200+70</f>
        <v>3551</v>
      </c>
      <c r="E191" s="23"/>
      <c r="F191" s="23"/>
      <c r="G191" s="23">
        <v>250</v>
      </c>
      <c r="H191" s="23">
        <v>200</v>
      </c>
      <c r="I191" s="12"/>
    </row>
    <row r="192" spans="1:9" ht="15" x14ac:dyDescent="0.25">
      <c r="A192" s="10">
        <v>150</v>
      </c>
      <c r="B192" s="34" t="s">
        <v>62</v>
      </c>
      <c r="C192" s="35" t="s">
        <v>63</v>
      </c>
      <c r="D192" s="23">
        <f>3681+200</f>
        <v>3881</v>
      </c>
      <c r="E192" s="23">
        <v>375</v>
      </c>
      <c r="F192" s="23"/>
      <c r="G192" s="23">
        <v>250</v>
      </c>
      <c r="H192" s="23">
        <v>200</v>
      </c>
      <c r="I192" s="12"/>
    </row>
    <row r="193" spans="1:9" x14ac:dyDescent="0.25">
      <c r="A193" s="37"/>
      <c r="B193" s="40"/>
      <c r="C193" s="40"/>
      <c r="D193" s="41"/>
      <c r="E193" s="41"/>
      <c r="F193" s="41"/>
      <c r="G193" s="41"/>
      <c r="H193" s="41"/>
      <c r="I193" s="41"/>
    </row>
    <row r="194" spans="1:9" x14ac:dyDescent="0.25">
      <c r="A194" s="10"/>
      <c r="B194" s="21" t="s">
        <v>207</v>
      </c>
      <c r="C194" s="14"/>
      <c r="D194" s="12"/>
      <c r="E194" s="12"/>
      <c r="F194" s="12"/>
      <c r="G194" s="12"/>
      <c r="H194" s="12"/>
      <c r="I194" s="12"/>
    </row>
    <row r="195" spans="1:9" ht="15" x14ac:dyDescent="0.25">
      <c r="A195" s="10">
        <v>151</v>
      </c>
      <c r="B195" s="25" t="s">
        <v>208</v>
      </c>
      <c r="C195" s="25" t="s">
        <v>209</v>
      </c>
      <c r="D195" s="23">
        <f>5400+200</f>
        <v>5600</v>
      </c>
      <c r="E195" s="23">
        <v>375</v>
      </c>
      <c r="F195" s="23"/>
      <c r="G195" s="23">
        <v>250</v>
      </c>
      <c r="H195" s="23">
        <v>200</v>
      </c>
      <c r="I195" s="12"/>
    </row>
    <row r="196" spans="1:9" x14ac:dyDescent="0.25">
      <c r="A196" s="37"/>
      <c r="B196" s="40"/>
      <c r="C196" s="40"/>
      <c r="D196" s="41"/>
      <c r="E196" s="41"/>
      <c r="F196" s="41"/>
      <c r="G196" s="41"/>
      <c r="H196" s="41"/>
      <c r="I196" s="41"/>
    </row>
    <row r="197" spans="1:9" x14ac:dyDescent="0.25">
      <c r="A197" s="19"/>
      <c r="B197" s="21" t="s">
        <v>259</v>
      </c>
      <c r="C197" s="21"/>
      <c r="D197" s="20"/>
      <c r="E197" s="20"/>
      <c r="F197" s="20"/>
      <c r="G197" s="20"/>
      <c r="H197" s="20"/>
      <c r="I197" s="20"/>
    </row>
    <row r="198" spans="1:9" x14ac:dyDescent="0.25">
      <c r="A198" s="10"/>
      <c r="B198" s="14"/>
      <c r="C198" s="14"/>
      <c r="D198" s="12"/>
      <c r="E198" s="12"/>
      <c r="F198" s="12"/>
      <c r="G198" s="12"/>
      <c r="H198" s="12"/>
      <c r="I198" s="12"/>
    </row>
    <row r="199" spans="1:9" x14ac:dyDescent="0.25">
      <c r="A199" s="10"/>
      <c r="B199" s="11"/>
      <c r="C199" s="11"/>
      <c r="D199" s="12"/>
      <c r="E199" s="12"/>
      <c r="F199" s="12"/>
      <c r="G199" s="12"/>
      <c r="H199" s="12"/>
      <c r="I199" s="12"/>
    </row>
    <row r="200" spans="1:9" x14ac:dyDescent="0.25">
      <c r="A200" s="10"/>
      <c r="B200" s="21" t="s">
        <v>20</v>
      </c>
      <c r="C200" s="14"/>
      <c r="D200" s="12"/>
      <c r="E200" s="12"/>
      <c r="F200" s="12"/>
      <c r="G200" s="12"/>
      <c r="H200" s="12"/>
      <c r="I200" s="12"/>
    </row>
    <row r="202" spans="1:9" ht="15" x14ac:dyDescent="0.25">
      <c r="A202" s="10">
        <v>1</v>
      </c>
      <c r="B202" s="25" t="s">
        <v>262</v>
      </c>
      <c r="C202" s="24" t="s">
        <v>371</v>
      </c>
      <c r="D202" s="23">
        <f>3531+200</f>
        <v>3731</v>
      </c>
      <c r="E202" s="23"/>
      <c r="F202" s="23"/>
      <c r="G202" s="23">
        <v>250</v>
      </c>
      <c r="H202" s="23">
        <v>200</v>
      </c>
      <c r="I202" s="12"/>
    </row>
    <row r="203" spans="1:9" ht="15" x14ac:dyDescent="0.25">
      <c r="A203" s="10"/>
      <c r="B203" s="17"/>
      <c r="C203" s="11"/>
      <c r="D203" s="12"/>
      <c r="E203" s="12"/>
      <c r="F203" s="12"/>
      <c r="G203" s="12"/>
      <c r="H203" s="12"/>
      <c r="I203" s="12"/>
    </row>
    <row r="204" spans="1:9" x14ac:dyDescent="0.25">
      <c r="A204" s="10"/>
      <c r="B204" s="21" t="s">
        <v>323</v>
      </c>
      <c r="C204" s="14"/>
      <c r="D204" s="12"/>
      <c r="E204" s="12"/>
      <c r="F204" s="12"/>
      <c r="G204" s="12"/>
      <c r="H204" s="12"/>
      <c r="I204" s="12"/>
    </row>
    <row r="205" spans="1:9" ht="15" x14ac:dyDescent="0.25">
      <c r="A205" s="10">
        <f>A202+1</f>
        <v>2</v>
      </c>
      <c r="B205" s="25" t="s">
        <v>263</v>
      </c>
      <c r="C205" s="25" t="s">
        <v>322</v>
      </c>
      <c r="D205" s="23">
        <f>4041+200</f>
        <v>4241</v>
      </c>
      <c r="E205" s="23"/>
      <c r="F205" s="23"/>
      <c r="G205" s="23">
        <v>250</v>
      </c>
      <c r="H205" s="23">
        <v>200</v>
      </c>
      <c r="I205" s="12"/>
    </row>
    <row r="206" spans="1:9" ht="15" x14ac:dyDescent="0.25">
      <c r="A206" s="10"/>
      <c r="B206" s="17"/>
      <c r="C206" s="17"/>
      <c r="D206" s="12"/>
      <c r="E206" s="12"/>
      <c r="F206" s="12"/>
      <c r="G206" s="12"/>
      <c r="H206" s="12"/>
      <c r="I206" s="12"/>
    </row>
    <row r="207" spans="1:9" x14ac:dyDescent="0.25">
      <c r="A207" s="10"/>
      <c r="B207" s="21" t="s">
        <v>11</v>
      </c>
      <c r="C207" s="14"/>
      <c r="D207" s="12"/>
      <c r="E207" s="12"/>
      <c r="F207" s="12"/>
      <c r="G207" s="12"/>
      <c r="H207" s="12"/>
      <c r="I207" s="12"/>
    </row>
    <row r="208" spans="1:9" x14ac:dyDescent="0.25">
      <c r="A208" s="10">
        <f>A205+1</f>
        <v>3</v>
      </c>
      <c r="B208" s="24" t="s">
        <v>264</v>
      </c>
      <c r="C208" s="24" t="s">
        <v>324</v>
      </c>
      <c r="D208" s="23">
        <f>3681+200</f>
        <v>3881</v>
      </c>
      <c r="E208" s="23"/>
      <c r="F208" s="23"/>
      <c r="G208" s="23">
        <v>250</v>
      </c>
      <c r="H208" s="23">
        <v>200</v>
      </c>
      <c r="I208" s="12"/>
    </row>
    <row r="209" spans="1:9" x14ac:dyDescent="0.25">
      <c r="A209" s="10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0"/>
      <c r="B210" s="21" t="s">
        <v>325</v>
      </c>
      <c r="C210" s="14"/>
      <c r="D210" s="12"/>
      <c r="E210" s="12"/>
      <c r="F210" s="12"/>
      <c r="G210" s="12"/>
      <c r="H210" s="12"/>
      <c r="I210" s="12"/>
    </row>
    <row r="211" spans="1:9" x14ac:dyDescent="0.25">
      <c r="A211" s="10">
        <f>+A208+1</f>
        <v>4</v>
      </c>
      <c r="B211" s="24" t="s">
        <v>266</v>
      </c>
      <c r="C211" s="36" t="s">
        <v>265</v>
      </c>
      <c r="D211" s="23">
        <f>3681+200</f>
        <v>3881</v>
      </c>
      <c r="E211" s="23"/>
      <c r="F211" s="23"/>
      <c r="G211" s="23">
        <v>250</v>
      </c>
      <c r="H211" s="23">
        <v>200</v>
      </c>
      <c r="I211" s="12"/>
    </row>
    <row r="212" spans="1:9" x14ac:dyDescent="0.25">
      <c r="A212" s="10"/>
      <c r="B212" s="11"/>
      <c r="C212" s="11"/>
      <c r="D212" s="12"/>
      <c r="E212" s="12"/>
      <c r="F212" s="12"/>
      <c r="G212" s="12"/>
      <c r="H212" s="12"/>
      <c r="I212" s="12"/>
    </row>
    <row r="213" spans="1:9" x14ac:dyDescent="0.25">
      <c r="A213" s="10"/>
      <c r="B213" s="21" t="s">
        <v>47</v>
      </c>
      <c r="C213" s="14"/>
      <c r="D213" s="12"/>
      <c r="E213" s="12"/>
      <c r="F213" s="12"/>
      <c r="G213" s="12"/>
      <c r="H213" s="12"/>
      <c r="I213" s="12"/>
    </row>
    <row r="214" spans="1:9" x14ac:dyDescent="0.25">
      <c r="A214" s="10">
        <f>A211+1</f>
        <v>5</v>
      </c>
      <c r="B214" s="24" t="s">
        <v>348</v>
      </c>
      <c r="C214" s="28" t="s">
        <v>267</v>
      </c>
      <c r="D214" s="23">
        <f>3681+200</f>
        <v>3881</v>
      </c>
      <c r="E214" s="23"/>
      <c r="F214" s="23"/>
      <c r="G214" s="23">
        <v>250</v>
      </c>
      <c r="H214" s="23">
        <v>200</v>
      </c>
      <c r="I214" s="12"/>
    </row>
    <row r="215" spans="1:9" x14ac:dyDescent="0.25">
      <c r="A215" s="10"/>
      <c r="B215" s="22"/>
      <c r="C215" s="22"/>
      <c r="D215" s="15"/>
      <c r="E215" s="15"/>
      <c r="F215" s="15"/>
      <c r="G215" s="15"/>
      <c r="H215" s="15"/>
      <c r="I215" s="15"/>
    </row>
    <row r="216" spans="1:9" x14ac:dyDescent="0.25">
      <c r="A216" s="10"/>
      <c r="B216" s="21" t="s">
        <v>268</v>
      </c>
      <c r="C216" s="14"/>
      <c r="D216" s="12"/>
      <c r="E216" s="12"/>
      <c r="F216" s="12"/>
      <c r="G216" s="12"/>
      <c r="H216" s="12"/>
      <c r="I216" s="12"/>
    </row>
    <row r="217" spans="1:9" x14ac:dyDescent="0.25">
      <c r="A217" s="10">
        <f>A214+1</f>
        <v>6</v>
      </c>
      <c r="B217" s="24" t="s">
        <v>269</v>
      </c>
      <c r="C217" s="24" t="s">
        <v>326</v>
      </c>
      <c r="D217" s="23">
        <f>3681+200</f>
        <v>3881</v>
      </c>
      <c r="E217" s="23"/>
      <c r="F217" s="23"/>
      <c r="G217" s="23">
        <v>250</v>
      </c>
      <c r="H217" s="23">
        <v>200</v>
      </c>
      <c r="I217" s="12"/>
    </row>
    <row r="218" spans="1:9" x14ac:dyDescent="0.25">
      <c r="A218" s="10"/>
      <c r="B218" s="11"/>
      <c r="C218" s="11"/>
      <c r="D218" s="12"/>
      <c r="E218" s="12"/>
      <c r="F218" s="12"/>
      <c r="G218" s="12"/>
      <c r="H218" s="12"/>
      <c r="I218" s="12"/>
    </row>
    <row r="219" spans="1:9" x14ac:dyDescent="0.25">
      <c r="A219" s="10"/>
      <c r="B219" s="33" t="s">
        <v>327</v>
      </c>
      <c r="C219" s="11"/>
      <c r="D219" s="12"/>
      <c r="E219" s="12"/>
      <c r="F219" s="12"/>
      <c r="G219" s="12"/>
      <c r="H219" s="12"/>
      <c r="I219" s="12"/>
    </row>
    <row r="220" spans="1:9" x14ac:dyDescent="0.25">
      <c r="A220" s="10">
        <v>7</v>
      </c>
      <c r="B220" s="24" t="s">
        <v>128</v>
      </c>
      <c r="C220" s="24" t="s">
        <v>129</v>
      </c>
      <c r="D220" s="23">
        <f>4006+200</f>
        <v>4206</v>
      </c>
      <c r="E220" s="23"/>
      <c r="F220" s="23"/>
      <c r="G220" s="23">
        <v>250</v>
      </c>
      <c r="H220" s="23">
        <v>200</v>
      </c>
      <c r="I220" s="12"/>
    </row>
    <row r="221" spans="1:9" x14ac:dyDescent="0.25">
      <c r="A221" s="37"/>
      <c r="B221" s="42"/>
      <c r="C221" s="42"/>
      <c r="D221" s="41"/>
      <c r="E221" s="41"/>
      <c r="F221" s="41"/>
      <c r="G221" s="41"/>
      <c r="H221" s="41"/>
      <c r="I221" s="41"/>
    </row>
    <row r="222" spans="1:9" x14ac:dyDescent="0.25">
      <c r="I222" s="27"/>
    </row>
    <row r="223" spans="1:9" x14ac:dyDescent="0.25">
      <c r="I223" s="27"/>
    </row>
    <row r="224" spans="1:9" x14ac:dyDescent="0.25">
      <c r="I224" s="27"/>
    </row>
    <row r="225" spans="1:9" x14ac:dyDescent="0.25">
      <c r="I225" s="27"/>
    </row>
    <row r="226" spans="1:9" x14ac:dyDescent="0.25">
      <c r="I226" s="27"/>
    </row>
    <row r="229" spans="1:9" x14ac:dyDescent="0.25">
      <c r="A229" s="1" t="s">
        <v>332</v>
      </c>
      <c r="H229" s="4"/>
    </row>
  </sheetData>
  <autoFilter ref="A7:I7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7599-8BB5-4EFF-9461-7EDC50D4930C}">
  <dimension ref="A5:I71"/>
  <sheetViews>
    <sheetView zoomScale="115" zoomScaleNormal="115" workbookViewId="0">
      <pane xSplit="2" ySplit="7" topLeftCell="C23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6384" width="11.42578125" style="3"/>
  </cols>
  <sheetData>
    <row r="5" spans="1:9" x14ac:dyDescent="0.25">
      <c r="B5" s="2"/>
      <c r="C5" s="2"/>
      <c r="F5" s="4"/>
    </row>
    <row r="6" spans="1:9" s="6" customFormat="1" x14ac:dyDescent="0.25">
      <c r="A6" s="5"/>
      <c r="B6" s="3"/>
      <c r="C6" s="3"/>
      <c r="D6" s="5"/>
      <c r="E6" s="5"/>
      <c r="F6" s="5"/>
      <c r="G6" s="5"/>
      <c r="H6" s="5"/>
      <c r="I6" s="5"/>
    </row>
    <row r="7" spans="1:9" s="6" customFormat="1" ht="30" customHeight="1" x14ac:dyDescent="0.25">
      <c r="A7" s="7" t="s">
        <v>0</v>
      </c>
      <c r="B7" s="8" t="s">
        <v>1</v>
      </c>
      <c r="C7" s="8" t="s">
        <v>2</v>
      </c>
      <c r="D7" s="7" t="s">
        <v>378</v>
      </c>
      <c r="E7" s="7" t="s">
        <v>379</v>
      </c>
      <c r="F7" s="7" t="s">
        <v>3</v>
      </c>
      <c r="G7" s="7" t="s">
        <v>380</v>
      </c>
      <c r="H7" s="7" t="s">
        <v>4</v>
      </c>
      <c r="I7" s="9" t="s">
        <v>5</v>
      </c>
    </row>
    <row r="8" spans="1:9" x14ac:dyDescent="0.25">
      <c r="A8" s="10"/>
      <c r="B8" s="21" t="s">
        <v>210</v>
      </c>
      <c r="C8" s="14"/>
      <c r="D8" s="12"/>
      <c r="E8" s="12"/>
      <c r="F8" s="12"/>
      <c r="G8" s="12"/>
      <c r="H8" s="12"/>
      <c r="I8" s="12"/>
    </row>
    <row r="9" spans="1:9" x14ac:dyDescent="0.25">
      <c r="A9" s="10">
        <v>1</v>
      </c>
      <c r="B9" s="28" t="s">
        <v>211</v>
      </c>
      <c r="C9" s="28" t="s">
        <v>212</v>
      </c>
      <c r="D9" s="23">
        <v>1000</v>
      </c>
      <c r="E9" s="12"/>
      <c r="F9" s="12"/>
      <c r="G9" s="12"/>
      <c r="H9" s="12"/>
      <c r="I9" s="12"/>
    </row>
    <row r="10" spans="1:9" x14ac:dyDescent="0.25">
      <c r="A10" s="10">
        <v>2</v>
      </c>
      <c r="B10" s="28" t="s">
        <v>213</v>
      </c>
      <c r="C10" s="28" t="s">
        <v>212</v>
      </c>
      <c r="D10" s="23">
        <v>1000</v>
      </c>
      <c r="E10" s="12"/>
      <c r="F10" s="12"/>
      <c r="G10" s="12"/>
      <c r="H10" s="12"/>
      <c r="I10" s="12"/>
    </row>
    <row r="11" spans="1:9" x14ac:dyDescent="0.25">
      <c r="A11" s="10">
        <v>3</v>
      </c>
      <c r="B11" s="28" t="s">
        <v>214</v>
      </c>
      <c r="C11" s="28" t="s">
        <v>212</v>
      </c>
      <c r="D11" s="23">
        <v>1000</v>
      </c>
      <c r="E11" s="12"/>
      <c r="F11" s="12"/>
      <c r="G11" s="12"/>
      <c r="H11" s="12"/>
      <c r="I11" s="12"/>
    </row>
    <row r="12" spans="1:9" x14ac:dyDescent="0.25">
      <c r="A12" s="10">
        <v>4</v>
      </c>
      <c r="B12" s="28" t="s">
        <v>215</v>
      </c>
      <c r="C12" s="28" t="s">
        <v>212</v>
      </c>
      <c r="D12" s="23">
        <v>1000</v>
      </c>
      <c r="E12" s="12"/>
      <c r="F12" s="12"/>
      <c r="G12" s="12"/>
      <c r="H12" s="12"/>
      <c r="I12" s="12"/>
    </row>
    <row r="13" spans="1:9" x14ac:dyDescent="0.25">
      <c r="A13" s="10">
        <v>5</v>
      </c>
      <c r="B13" s="28" t="s">
        <v>216</v>
      </c>
      <c r="C13" s="28" t="s">
        <v>212</v>
      </c>
      <c r="D13" s="23">
        <v>1000</v>
      </c>
      <c r="E13" s="12"/>
      <c r="F13" s="12"/>
      <c r="G13" s="12"/>
      <c r="H13" s="12"/>
      <c r="I13" s="12"/>
    </row>
    <row r="14" spans="1:9" x14ac:dyDescent="0.25">
      <c r="A14" s="10">
        <v>6</v>
      </c>
      <c r="B14" s="28" t="s">
        <v>217</v>
      </c>
      <c r="C14" s="28" t="s">
        <v>212</v>
      </c>
      <c r="D14" s="23">
        <v>1000</v>
      </c>
      <c r="E14" s="12"/>
      <c r="F14" s="12"/>
      <c r="G14" s="12"/>
      <c r="H14" s="12"/>
      <c r="I14" s="12"/>
    </row>
    <row r="15" spans="1:9" x14ac:dyDescent="0.25">
      <c r="A15" s="10">
        <v>7</v>
      </c>
      <c r="B15" s="28" t="s">
        <v>218</v>
      </c>
      <c r="C15" s="28" t="s">
        <v>212</v>
      </c>
      <c r="D15" s="23">
        <v>1000</v>
      </c>
      <c r="E15" s="12"/>
      <c r="F15" s="12"/>
      <c r="G15" s="12"/>
      <c r="H15" s="12"/>
      <c r="I15" s="12"/>
    </row>
    <row r="16" spans="1:9" x14ac:dyDescent="0.25">
      <c r="A16" s="10">
        <v>8</v>
      </c>
      <c r="B16" s="28" t="s">
        <v>219</v>
      </c>
      <c r="C16" s="28" t="s">
        <v>212</v>
      </c>
      <c r="D16" s="23">
        <v>1000</v>
      </c>
      <c r="E16" s="12"/>
      <c r="F16" s="12"/>
      <c r="G16" s="12"/>
      <c r="H16" s="12"/>
      <c r="I16" s="12"/>
    </row>
    <row r="17" spans="1:9" x14ac:dyDescent="0.25">
      <c r="A17" s="10">
        <v>9</v>
      </c>
      <c r="B17" s="28" t="s">
        <v>220</v>
      </c>
      <c r="C17" s="28" t="s">
        <v>212</v>
      </c>
      <c r="D17" s="23">
        <v>1000</v>
      </c>
      <c r="E17" s="12"/>
      <c r="F17" s="12"/>
      <c r="G17" s="12"/>
      <c r="H17" s="12"/>
      <c r="I17" s="12"/>
    </row>
    <row r="18" spans="1:9" x14ac:dyDescent="0.25">
      <c r="A18" s="10">
        <v>10</v>
      </c>
      <c r="B18" s="28" t="s">
        <v>221</v>
      </c>
      <c r="C18" s="28" t="s">
        <v>212</v>
      </c>
      <c r="D18" s="23">
        <v>1000</v>
      </c>
      <c r="E18" s="12"/>
      <c r="F18" s="12"/>
      <c r="G18" s="12"/>
      <c r="H18" s="12"/>
      <c r="I18" s="12"/>
    </row>
    <row r="19" spans="1:9" x14ac:dyDescent="0.25">
      <c r="A19" s="10">
        <v>11</v>
      </c>
      <c r="B19" s="28" t="s">
        <v>222</v>
      </c>
      <c r="C19" s="28" t="s">
        <v>212</v>
      </c>
      <c r="D19" s="23">
        <v>1000</v>
      </c>
      <c r="E19" s="12"/>
      <c r="F19" s="12"/>
      <c r="G19" s="12"/>
      <c r="H19" s="12"/>
      <c r="I19" s="12"/>
    </row>
    <row r="20" spans="1:9" x14ac:dyDescent="0.25">
      <c r="A20" s="10">
        <v>12</v>
      </c>
      <c r="B20" s="28" t="s">
        <v>223</v>
      </c>
      <c r="C20" s="28" t="s">
        <v>212</v>
      </c>
      <c r="D20" s="23">
        <v>1000</v>
      </c>
      <c r="E20" s="12"/>
      <c r="F20" s="12"/>
      <c r="G20" s="12"/>
      <c r="H20" s="12"/>
      <c r="I20" s="12"/>
    </row>
    <row r="21" spans="1:9" x14ac:dyDescent="0.25">
      <c r="A21" s="10">
        <v>13</v>
      </c>
      <c r="B21" s="28" t="s">
        <v>224</v>
      </c>
      <c r="C21" s="28" t="s">
        <v>212</v>
      </c>
      <c r="D21" s="23">
        <v>1000</v>
      </c>
      <c r="E21" s="12"/>
      <c r="F21" s="12"/>
      <c r="G21" s="12"/>
      <c r="H21" s="12"/>
      <c r="I21" s="12"/>
    </row>
    <row r="22" spans="1:9" x14ac:dyDescent="0.25">
      <c r="A22" s="10">
        <v>14</v>
      </c>
      <c r="B22" s="28" t="s">
        <v>225</v>
      </c>
      <c r="C22" s="28" t="s">
        <v>212</v>
      </c>
      <c r="D22" s="23">
        <v>1000</v>
      </c>
      <c r="E22" s="12"/>
      <c r="F22" s="12"/>
      <c r="G22" s="12"/>
      <c r="H22" s="12"/>
      <c r="I22" s="12"/>
    </row>
    <row r="23" spans="1:9" x14ac:dyDescent="0.25">
      <c r="A23" s="10">
        <v>15</v>
      </c>
      <c r="B23" s="28" t="s">
        <v>226</v>
      </c>
      <c r="C23" s="28" t="s">
        <v>212</v>
      </c>
      <c r="D23" s="23">
        <v>1000</v>
      </c>
      <c r="E23" s="12"/>
      <c r="F23" s="12"/>
      <c r="G23" s="12"/>
      <c r="H23" s="12"/>
      <c r="I23" s="12"/>
    </row>
    <row r="24" spans="1:9" x14ac:dyDescent="0.25">
      <c r="A24" s="10">
        <v>16</v>
      </c>
      <c r="B24" s="28" t="s">
        <v>316</v>
      </c>
      <c r="C24" s="28" t="s">
        <v>212</v>
      </c>
      <c r="D24" s="23">
        <v>1000</v>
      </c>
      <c r="E24" s="12"/>
      <c r="F24" s="12"/>
      <c r="G24" s="12"/>
      <c r="H24" s="12"/>
      <c r="I24" s="12"/>
    </row>
    <row r="25" spans="1:9" x14ac:dyDescent="0.25">
      <c r="A25" s="10">
        <v>17</v>
      </c>
      <c r="B25" s="28" t="s">
        <v>227</v>
      </c>
      <c r="C25" s="28" t="s">
        <v>212</v>
      </c>
      <c r="D25" s="23">
        <v>1000</v>
      </c>
      <c r="E25" s="12"/>
      <c r="F25" s="12"/>
      <c r="G25" s="12"/>
      <c r="H25" s="12"/>
      <c r="I25" s="12"/>
    </row>
    <row r="26" spans="1:9" x14ac:dyDescent="0.25">
      <c r="A26" s="10">
        <v>18</v>
      </c>
      <c r="B26" s="28" t="s">
        <v>228</v>
      </c>
      <c r="C26" s="28" t="s">
        <v>212</v>
      </c>
      <c r="D26" s="23">
        <v>1000</v>
      </c>
      <c r="E26" s="12"/>
      <c r="F26" s="12"/>
      <c r="G26" s="12"/>
      <c r="H26" s="12"/>
      <c r="I26" s="12"/>
    </row>
    <row r="27" spans="1:9" x14ac:dyDescent="0.25">
      <c r="A27" s="10">
        <v>19</v>
      </c>
      <c r="B27" s="28" t="s">
        <v>229</v>
      </c>
      <c r="C27" s="28" t="s">
        <v>212</v>
      </c>
      <c r="D27" s="23">
        <v>1000</v>
      </c>
      <c r="E27" s="12"/>
      <c r="F27" s="12"/>
      <c r="G27" s="12"/>
      <c r="H27" s="12"/>
      <c r="I27" s="12"/>
    </row>
    <row r="28" spans="1:9" x14ac:dyDescent="0.25">
      <c r="A28" s="10">
        <v>20</v>
      </c>
      <c r="B28" s="28" t="s">
        <v>230</v>
      </c>
      <c r="C28" s="28" t="s">
        <v>212</v>
      </c>
      <c r="D28" s="23">
        <v>1000</v>
      </c>
      <c r="E28" s="12"/>
      <c r="F28" s="12"/>
      <c r="G28" s="12"/>
      <c r="H28" s="12"/>
      <c r="I28" s="12"/>
    </row>
    <row r="29" spans="1:9" x14ac:dyDescent="0.25">
      <c r="A29" s="10">
        <v>21</v>
      </c>
      <c r="B29" s="28" t="s">
        <v>231</v>
      </c>
      <c r="C29" s="28" t="s">
        <v>212</v>
      </c>
      <c r="D29" s="23">
        <v>1000</v>
      </c>
      <c r="E29" s="12"/>
      <c r="F29" s="12"/>
      <c r="G29" s="12"/>
      <c r="H29" s="12"/>
      <c r="I29" s="12"/>
    </row>
    <row r="30" spans="1:9" x14ac:dyDescent="0.25">
      <c r="A30" s="10">
        <v>22</v>
      </c>
      <c r="B30" s="28" t="s">
        <v>232</v>
      </c>
      <c r="C30" s="28" t="s">
        <v>212</v>
      </c>
      <c r="D30" s="23">
        <v>1000</v>
      </c>
      <c r="E30" s="12"/>
      <c r="F30" s="12"/>
      <c r="G30" s="12"/>
      <c r="H30" s="12"/>
      <c r="I30" s="12"/>
    </row>
    <row r="31" spans="1:9" x14ac:dyDescent="0.25">
      <c r="A31" s="10">
        <v>23</v>
      </c>
      <c r="B31" s="28" t="s">
        <v>233</v>
      </c>
      <c r="C31" s="28" t="s">
        <v>212</v>
      </c>
      <c r="D31" s="23">
        <v>1000</v>
      </c>
      <c r="E31" s="12"/>
      <c r="F31" s="12"/>
      <c r="G31" s="12"/>
      <c r="H31" s="12"/>
      <c r="I31" s="12"/>
    </row>
    <row r="32" spans="1:9" x14ac:dyDescent="0.25">
      <c r="A32" s="10">
        <v>24</v>
      </c>
      <c r="B32" s="28" t="s">
        <v>234</v>
      </c>
      <c r="C32" s="28" t="s">
        <v>212</v>
      </c>
      <c r="D32" s="23">
        <v>1000</v>
      </c>
      <c r="E32" s="12"/>
      <c r="F32" s="12"/>
      <c r="G32" s="12"/>
      <c r="H32" s="12"/>
      <c r="I32" s="12"/>
    </row>
    <row r="33" spans="1:9" x14ac:dyDescent="0.25">
      <c r="A33" s="10">
        <v>25</v>
      </c>
      <c r="B33" s="28" t="s">
        <v>235</v>
      </c>
      <c r="C33" s="28" t="s">
        <v>212</v>
      </c>
      <c r="D33" s="23">
        <v>1000</v>
      </c>
      <c r="E33" s="12"/>
      <c r="F33" s="12"/>
      <c r="G33" s="12"/>
      <c r="H33" s="12"/>
      <c r="I33" s="12"/>
    </row>
    <row r="34" spans="1:9" x14ac:dyDescent="0.25">
      <c r="A34" s="10">
        <v>26</v>
      </c>
      <c r="B34" s="28" t="s">
        <v>236</v>
      </c>
      <c r="C34" s="28" t="s">
        <v>212</v>
      </c>
      <c r="D34" s="23">
        <v>1000</v>
      </c>
      <c r="E34" s="12"/>
      <c r="F34" s="12"/>
      <c r="G34" s="12"/>
      <c r="H34" s="12"/>
      <c r="I34" s="12"/>
    </row>
    <row r="35" spans="1:9" x14ac:dyDescent="0.25">
      <c r="A35" s="10">
        <v>27</v>
      </c>
      <c r="B35" s="28" t="s">
        <v>237</v>
      </c>
      <c r="C35" s="28" t="s">
        <v>212</v>
      </c>
      <c r="D35" s="23">
        <v>1000</v>
      </c>
      <c r="E35" s="12"/>
      <c r="F35" s="12"/>
      <c r="G35" s="12"/>
      <c r="H35" s="12"/>
      <c r="I35" s="12"/>
    </row>
    <row r="36" spans="1:9" x14ac:dyDescent="0.25">
      <c r="A36" s="10">
        <v>28</v>
      </c>
      <c r="B36" s="28" t="s">
        <v>238</v>
      </c>
      <c r="C36" s="28" t="s">
        <v>212</v>
      </c>
      <c r="D36" s="23">
        <v>1000</v>
      </c>
      <c r="E36" s="12"/>
      <c r="F36" s="12"/>
      <c r="G36" s="12"/>
      <c r="H36" s="12"/>
      <c r="I36" s="12"/>
    </row>
    <row r="37" spans="1:9" x14ac:dyDescent="0.25">
      <c r="A37" s="10">
        <v>29</v>
      </c>
      <c r="B37" s="28" t="s">
        <v>239</v>
      </c>
      <c r="C37" s="28" t="s">
        <v>212</v>
      </c>
      <c r="D37" s="23">
        <v>1000</v>
      </c>
      <c r="E37" s="12"/>
      <c r="F37" s="12"/>
      <c r="G37" s="12"/>
      <c r="H37" s="12"/>
      <c r="I37" s="12"/>
    </row>
    <row r="38" spans="1:9" x14ac:dyDescent="0.25">
      <c r="A38" s="10">
        <v>30</v>
      </c>
      <c r="B38" s="28" t="s">
        <v>240</v>
      </c>
      <c r="C38" s="28" t="s">
        <v>212</v>
      </c>
      <c r="D38" s="23">
        <v>1000</v>
      </c>
      <c r="E38" s="12"/>
      <c r="F38" s="12"/>
      <c r="G38" s="12"/>
      <c r="H38" s="12"/>
      <c r="I38" s="12"/>
    </row>
    <row r="39" spans="1:9" x14ac:dyDescent="0.25">
      <c r="A39" s="10">
        <v>31</v>
      </c>
      <c r="B39" s="28" t="s">
        <v>241</v>
      </c>
      <c r="C39" s="28" t="s">
        <v>212</v>
      </c>
      <c r="D39" s="23">
        <v>1000</v>
      </c>
      <c r="E39" s="12"/>
      <c r="F39" s="12"/>
      <c r="G39" s="12"/>
      <c r="H39" s="12"/>
      <c r="I39" s="12"/>
    </row>
    <row r="40" spans="1:9" x14ac:dyDescent="0.25">
      <c r="A40" s="10">
        <v>32</v>
      </c>
      <c r="B40" s="28" t="s">
        <v>242</v>
      </c>
      <c r="C40" s="28" t="s">
        <v>212</v>
      </c>
      <c r="D40" s="23">
        <v>1000</v>
      </c>
      <c r="E40" s="12"/>
      <c r="F40" s="12"/>
      <c r="G40" s="12"/>
      <c r="H40" s="12"/>
      <c r="I40" s="12"/>
    </row>
    <row r="41" spans="1:9" x14ac:dyDescent="0.25">
      <c r="A41" s="10">
        <v>33</v>
      </c>
      <c r="B41" s="28" t="s">
        <v>243</v>
      </c>
      <c r="C41" s="28" t="s">
        <v>212</v>
      </c>
      <c r="D41" s="23">
        <v>1000</v>
      </c>
      <c r="E41" s="12"/>
      <c r="F41" s="12"/>
      <c r="G41" s="12"/>
      <c r="H41" s="12"/>
      <c r="I41" s="12"/>
    </row>
    <row r="42" spans="1:9" x14ac:dyDescent="0.25">
      <c r="A42" s="10">
        <v>34</v>
      </c>
      <c r="B42" s="28" t="s">
        <v>244</v>
      </c>
      <c r="C42" s="28" t="s">
        <v>212</v>
      </c>
      <c r="D42" s="23">
        <v>1000</v>
      </c>
      <c r="E42" s="12"/>
      <c r="F42" s="12"/>
      <c r="G42" s="12"/>
      <c r="H42" s="12"/>
      <c r="I42" s="12"/>
    </row>
    <row r="43" spans="1:9" x14ac:dyDescent="0.25">
      <c r="A43" s="10">
        <v>35</v>
      </c>
      <c r="B43" s="28" t="s">
        <v>245</v>
      </c>
      <c r="C43" s="28" t="s">
        <v>212</v>
      </c>
      <c r="D43" s="23">
        <v>1000</v>
      </c>
      <c r="E43" s="12"/>
      <c r="F43" s="12"/>
      <c r="G43" s="12"/>
      <c r="H43" s="12"/>
      <c r="I43" s="12"/>
    </row>
    <row r="44" spans="1:9" x14ac:dyDescent="0.25">
      <c r="A44" s="10">
        <v>36</v>
      </c>
      <c r="B44" s="28" t="s">
        <v>246</v>
      </c>
      <c r="C44" s="28" t="s">
        <v>212</v>
      </c>
      <c r="D44" s="23">
        <v>1000</v>
      </c>
      <c r="E44" s="12"/>
      <c r="F44" s="12"/>
      <c r="G44" s="12"/>
      <c r="H44" s="12"/>
      <c r="I44" s="12"/>
    </row>
    <row r="45" spans="1:9" x14ac:dyDescent="0.25">
      <c r="A45" s="10">
        <v>37</v>
      </c>
      <c r="B45" s="28" t="s">
        <v>247</v>
      </c>
      <c r="C45" s="28" t="s">
        <v>212</v>
      </c>
      <c r="D45" s="23">
        <v>1000</v>
      </c>
      <c r="E45" s="12"/>
      <c r="F45" s="12"/>
      <c r="G45" s="12"/>
      <c r="H45" s="12"/>
      <c r="I45" s="12"/>
    </row>
    <row r="46" spans="1:9" x14ac:dyDescent="0.25">
      <c r="A46" s="10">
        <v>38</v>
      </c>
      <c r="B46" s="28" t="s">
        <v>248</v>
      </c>
      <c r="C46" s="28" t="s">
        <v>212</v>
      </c>
      <c r="D46" s="23">
        <v>1000</v>
      </c>
      <c r="E46" s="12"/>
      <c r="F46" s="12"/>
      <c r="G46" s="12"/>
      <c r="H46" s="12"/>
      <c r="I46" s="12"/>
    </row>
    <row r="47" spans="1:9" x14ac:dyDescent="0.25">
      <c r="A47" s="10">
        <v>39</v>
      </c>
      <c r="B47" s="28" t="s">
        <v>249</v>
      </c>
      <c r="C47" s="28" t="s">
        <v>212</v>
      </c>
      <c r="D47" s="23">
        <v>1000</v>
      </c>
      <c r="E47" s="12"/>
      <c r="F47" s="12"/>
      <c r="G47" s="12"/>
      <c r="H47" s="12"/>
      <c r="I47" s="12"/>
    </row>
    <row r="48" spans="1:9" x14ac:dyDescent="0.25">
      <c r="A48" s="10">
        <v>40</v>
      </c>
      <c r="B48" s="28" t="s">
        <v>250</v>
      </c>
      <c r="C48" s="28" t="s">
        <v>212</v>
      </c>
      <c r="D48" s="23">
        <v>1000</v>
      </c>
      <c r="E48" s="12"/>
      <c r="F48" s="12"/>
      <c r="G48" s="12"/>
      <c r="H48" s="12"/>
      <c r="I48" s="12"/>
    </row>
    <row r="49" spans="1:9" x14ac:dyDescent="0.25">
      <c r="A49" s="10">
        <v>41</v>
      </c>
      <c r="B49" s="28" t="s">
        <v>317</v>
      </c>
      <c r="C49" s="28" t="s">
        <v>212</v>
      </c>
      <c r="D49" s="23">
        <v>1000</v>
      </c>
      <c r="E49" s="12"/>
      <c r="F49" s="12"/>
      <c r="G49" s="12"/>
      <c r="H49" s="12"/>
      <c r="I49" s="12"/>
    </row>
    <row r="50" spans="1:9" x14ac:dyDescent="0.25">
      <c r="A50" s="10">
        <v>42</v>
      </c>
      <c r="B50" s="28" t="s">
        <v>251</v>
      </c>
      <c r="C50" s="28" t="s">
        <v>212</v>
      </c>
      <c r="D50" s="23">
        <v>1000</v>
      </c>
      <c r="E50" s="12"/>
      <c r="F50" s="12"/>
      <c r="G50" s="12"/>
      <c r="H50" s="12"/>
      <c r="I50" s="12"/>
    </row>
    <row r="51" spans="1:9" x14ac:dyDescent="0.25">
      <c r="A51" s="10">
        <v>43</v>
      </c>
      <c r="B51" s="28" t="s">
        <v>252</v>
      </c>
      <c r="C51" s="28" t="s">
        <v>212</v>
      </c>
      <c r="D51" s="23">
        <v>1000</v>
      </c>
      <c r="E51" s="12"/>
      <c r="F51" s="12"/>
      <c r="G51" s="12"/>
      <c r="H51" s="12"/>
      <c r="I51" s="12"/>
    </row>
    <row r="52" spans="1:9" x14ac:dyDescent="0.25">
      <c r="A52" s="10">
        <v>44</v>
      </c>
      <c r="B52" s="28" t="s">
        <v>253</v>
      </c>
      <c r="C52" s="28" t="s">
        <v>212</v>
      </c>
      <c r="D52" s="23">
        <v>1000</v>
      </c>
      <c r="E52" s="12"/>
      <c r="F52" s="12"/>
      <c r="G52" s="12"/>
      <c r="H52" s="12"/>
      <c r="I52" s="12"/>
    </row>
    <row r="53" spans="1:9" x14ac:dyDescent="0.25">
      <c r="A53" s="10">
        <v>45</v>
      </c>
      <c r="B53" s="28" t="s">
        <v>254</v>
      </c>
      <c r="C53" s="28" t="s">
        <v>212</v>
      </c>
      <c r="D53" s="23">
        <v>1000</v>
      </c>
      <c r="E53" s="12"/>
      <c r="F53" s="12"/>
      <c r="G53" s="12"/>
      <c r="H53" s="12"/>
      <c r="I53" s="12"/>
    </row>
    <row r="54" spans="1:9" x14ac:dyDescent="0.25">
      <c r="A54" s="10">
        <v>46</v>
      </c>
      <c r="B54" s="28" t="s">
        <v>255</v>
      </c>
      <c r="C54" s="28" t="s">
        <v>212</v>
      </c>
      <c r="D54" s="23">
        <v>1000</v>
      </c>
      <c r="E54" s="12"/>
      <c r="F54" s="12"/>
      <c r="G54" s="12"/>
      <c r="H54" s="12"/>
      <c r="I54" s="12"/>
    </row>
    <row r="55" spans="1:9" x14ac:dyDescent="0.25">
      <c r="A55" s="10">
        <v>47</v>
      </c>
      <c r="B55" s="28" t="s">
        <v>256</v>
      </c>
      <c r="C55" s="28" t="s">
        <v>212</v>
      </c>
      <c r="D55" s="23">
        <v>1000</v>
      </c>
      <c r="E55" s="12"/>
      <c r="F55" s="12"/>
      <c r="G55" s="12"/>
      <c r="H55" s="12"/>
      <c r="I55" s="12"/>
    </row>
    <row r="56" spans="1:9" x14ac:dyDescent="0.25">
      <c r="A56" s="10">
        <v>48</v>
      </c>
      <c r="B56" s="28" t="s">
        <v>257</v>
      </c>
      <c r="C56" s="28" t="s">
        <v>212</v>
      </c>
      <c r="D56" s="23">
        <v>1000</v>
      </c>
      <c r="E56" s="12"/>
      <c r="F56" s="12"/>
      <c r="G56" s="12"/>
      <c r="H56" s="12"/>
      <c r="I56" s="12"/>
    </row>
    <row r="57" spans="1:9" x14ac:dyDescent="0.25">
      <c r="A57" s="10">
        <v>49</v>
      </c>
      <c r="B57" s="28" t="s">
        <v>292</v>
      </c>
      <c r="C57" s="28" t="s">
        <v>212</v>
      </c>
      <c r="D57" s="23">
        <v>1000</v>
      </c>
      <c r="E57" s="12"/>
      <c r="F57" s="12"/>
      <c r="G57" s="12"/>
      <c r="H57" s="12"/>
      <c r="I57" s="12"/>
    </row>
    <row r="58" spans="1:9" x14ac:dyDescent="0.25">
      <c r="A58" s="10">
        <v>50</v>
      </c>
      <c r="B58" s="28" t="s">
        <v>258</v>
      </c>
      <c r="C58" s="28" t="s">
        <v>212</v>
      </c>
      <c r="D58" s="23">
        <v>1000</v>
      </c>
      <c r="E58" s="12"/>
      <c r="F58" s="12"/>
      <c r="G58" s="12"/>
      <c r="H58" s="12"/>
      <c r="I58" s="12"/>
    </row>
    <row r="59" spans="1:9" x14ac:dyDescent="0.25">
      <c r="A59" s="10">
        <v>51</v>
      </c>
      <c r="B59" s="28" t="s">
        <v>335</v>
      </c>
      <c r="C59" s="28" t="s">
        <v>212</v>
      </c>
      <c r="D59" s="23">
        <v>1000</v>
      </c>
      <c r="E59" s="12"/>
      <c r="F59" s="12"/>
      <c r="G59" s="12"/>
      <c r="H59" s="12"/>
      <c r="I59" s="12"/>
    </row>
    <row r="60" spans="1:9" x14ac:dyDescent="0.25">
      <c r="A60" s="10">
        <v>52</v>
      </c>
      <c r="B60" s="28" t="s">
        <v>341</v>
      </c>
      <c r="C60" s="28" t="s">
        <v>212</v>
      </c>
      <c r="D60" s="23">
        <v>1000</v>
      </c>
      <c r="E60" s="12"/>
      <c r="F60" s="12"/>
      <c r="G60" s="12"/>
      <c r="H60" s="12"/>
      <c r="I60" s="12"/>
    </row>
    <row r="61" spans="1:9" x14ac:dyDescent="0.25">
      <c r="A61" s="10">
        <v>53</v>
      </c>
      <c r="B61" s="28" t="s">
        <v>347</v>
      </c>
      <c r="C61" s="28" t="s">
        <v>344</v>
      </c>
      <c r="D61" s="23">
        <v>1000</v>
      </c>
      <c r="E61" s="12"/>
      <c r="F61" s="12"/>
      <c r="G61" s="12"/>
      <c r="H61" s="12"/>
      <c r="I61" s="12"/>
    </row>
    <row r="62" spans="1:9" x14ac:dyDescent="0.25">
      <c r="A62" s="10">
        <v>54</v>
      </c>
      <c r="B62" s="28" t="s">
        <v>345</v>
      </c>
      <c r="C62" s="28" t="s">
        <v>344</v>
      </c>
      <c r="D62" s="23">
        <v>1000</v>
      </c>
      <c r="E62" s="12"/>
      <c r="F62" s="12"/>
      <c r="G62" s="12"/>
      <c r="H62" s="12"/>
      <c r="I62" s="12"/>
    </row>
    <row r="63" spans="1:9" x14ac:dyDescent="0.25">
      <c r="A63" s="37"/>
      <c r="B63" s="40"/>
      <c r="C63" s="40"/>
      <c r="D63" s="41"/>
      <c r="E63" s="41"/>
      <c r="F63" s="41"/>
      <c r="G63" s="41"/>
      <c r="H63" s="41"/>
      <c r="I63" s="41"/>
    </row>
    <row r="64" spans="1:9" x14ac:dyDescent="0.25">
      <c r="I64" s="27"/>
    </row>
    <row r="65" spans="1:9" x14ac:dyDescent="0.25">
      <c r="I65" s="27"/>
    </row>
    <row r="66" spans="1:9" x14ac:dyDescent="0.25">
      <c r="I66" s="27"/>
    </row>
    <row r="67" spans="1:9" x14ac:dyDescent="0.25">
      <c r="I67" s="27"/>
    </row>
    <row r="68" spans="1:9" x14ac:dyDescent="0.25">
      <c r="I68" s="27"/>
    </row>
    <row r="71" spans="1:9" x14ac:dyDescent="0.25">
      <c r="A71" s="1" t="s">
        <v>332</v>
      </c>
      <c r="H71" s="4"/>
    </row>
  </sheetData>
  <autoFilter ref="A7:I7" xr:uid="{00000000-0009-0000-0000-000000000000}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28E6-CFFA-4DC3-825B-5E2E2AF19E6C}">
  <dimension ref="A7:I37"/>
  <sheetViews>
    <sheetView zoomScale="115" zoomScaleNormal="115" workbookViewId="0">
      <pane xSplit="2" ySplit="7" topLeftCell="C8" activePane="bottomRight" state="frozen"/>
      <selection activeCell="C204" sqref="C204"/>
      <selection pane="topRight" activeCell="C204" sqref="C204"/>
      <selection pane="bottomLeft" activeCell="C204" sqref="C204"/>
      <selection pane="bottomRight" activeCell="E34" sqref="E34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6" width="18.85546875" style="3" customWidth="1"/>
    <col min="7" max="9" width="17.140625" style="3" customWidth="1"/>
    <col min="10" max="16384" width="11.42578125" style="3"/>
  </cols>
  <sheetData>
    <row r="7" spans="1:9" x14ac:dyDescent="0.25">
      <c r="B7" s="66" t="s">
        <v>340</v>
      </c>
    </row>
    <row r="8" spans="1:9" x14ac:dyDescent="0.25">
      <c r="A8" s="26">
        <f t="shared" ref="A8" si="0">A7+1</f>
        <v>1</v>
      </c>
      <c r="B8" s="28" t="s">
        <v>303</v>
      </c>
      <c r="C8" s="28" t="s">
        <v>304</v>
      </c>
      <c r="D8" s="23">
        <f>8775+200</f>
        <v>8975</v>
      </c>
      <c r="E8" s="12"/>
      <c r="F8" s="12"/>
      <c r="G8" s="23">
        <v>250</v>
      </c>
      <c r="H8" s="23">
        <v>200</v>
      </c>
      <c r="I8" s="12"/>
    </row>
    <row r="9" spans="1:9" x14ac:dyDescent="0.25">
      <c r="A9" s="26">
        <f>A8+1</f>
        <v>2</v>
      </c>
      <c r="B9" s="28" t="s">
        <v>305</v>
      </c>
      <c r="C9" s="28" t="s">
        <v>306</v>
      </c>
      <c r="D9" s="23">
        <f>4000+200</f>
        <v>4200</v>
      </c>
      <c r="E9" s="12"/>
      <c r="F9" s="12"/>
      <c r="G9" s="23">
        <v>250</v>
      </c>
      <c r="H9" s="23">
        <v>200</v>
      </c>
      <c r="I9" s="12"/>
    </row>
    <row r="10" spans="1:9" x14ac:dyDescent="0.25">
      <c r="A10" s="26">
        <f>A9+1</f>
        <v>3</v>
      </c>
      <c r="B10" s="28" t="s">
        <v>307</v>
      </c>
      <c r="C10" s="28" t="s">
        <v>308</v>
      </c>
      <c r="D10" s="23">
        <f>8000+200</f>
        <v>8200</v>
      </c>
      <c r="E10" s="23">
        <v>375</v>
      </c>
      <c r="F10" s="12"/>
      <c r="G10" s="23">
        <v>250</v>
      </c>
      <c r="H10" s="23">
        <v>200</v>
      </c>
      <c r="I10" s="12"/>
    </row>
    <row r="11" spans="1:9" x14ac:dyDescent="0.25">
      <c r="A11" s="26">
        <f>A10+1</f>
        <v>4</v>
      </c>
      <c r="B11" s="28" t="s">
        <v>309</v>
      </c>
      <c r="C11" s="28" t="s">
        <v>310</v>
      </c>
      <c r="D11" s="23">
        <f>3230+200+121</f>
        <v>3551</v>
      </c>
      <c r="E11" s="23"/>
      <c r="F11" s="12"/>
      <c r="G11" s="23">
        <v>250</v>
      </c>
      <c r="H11" s="23">
        <v>200</v>
      </c>
      <c r="I11" s="12"/>
    </row>
    <row r="12" spans="1:9" x14ac:dyDescent="0.25">
      <c r="A12" s="26">
        <v>5</v>
      </c>
      <c r="B12" s="24" t="s">
        <v>288</v>
      </c>
      <c r="C12" s="24" t="s">
        <v>311</v>
      </c>
      <c r="D12" s="23">
        <v>8000</v>
      </c>
      <c r="E12" s="23">
        <v>375</v>
      </c>
      <c r="F12" s="11"/>
      <c r="G12" s="23">
        <v>250</v>
      </c>
      <c r="H12" s="23">
        <v>200</v>
      </c>
      <c r="I12" s="11"/>
    </row>
    <row r="13" spans="1:9" x14ac:dyDescent="0.25">
      <c r="A13" s="26">
        <v>6</v>
      </c>
      <c r="B13" s="24" t="s">
        <v>289</v>
      </c>
      <c r="C13" s="28" t="s">
        <v>349</v>
      </c>
      <c r="D13" s="23">
        <f>6400+200</f>
        <v>6600</v>
      </c>
      <c r="E13" s="24"/>
      <c r="F13" s="11"/>
      <c r="G13" s="23">
        <v>250</v>
      </c>
      <c r="H13" s="23">
        <v>200</v>
      </c>
      <c r="I13" s="11"/>
    </row>
    <row r="14" spans="1:9" x14ac:dyDescent="0.25">
      <c r="A14" s="26">
        <v>7</v>
      </c>
      <c r="B14" s="24" t="s">
        <v>290</v>
      </c>
      <c r="C14" s="24" t="s">
        <v>366</v>
      </c>
      <c r="D14" s="23">
        <f>6400+200</f>
        <v>6600</v>
      </c>
      <c r="E14" s="24"/>
      <c r="F14" s="11"/>
      <c r="G14" s="23">
        <v>250</v>
      </c>
      <c r="H14" s="23">
        <v>200</v>
      </c>
      <c r="I14" s="11"/>
    </row>
    <row r="15" spans="1:9" x14ac:dyDescent="0.25">
      <c r="A15" s="26">
        <v>8</v>
      </c>
      <c r="B15" s="24" t="s">
        <v>293</v>
      </c>
      <c r="C15" s="24" t="s">
        <v>312</v>
      </c>
      <c r="D15" s="23">
        <f>4775+200</f>
        <v>4975</v>
      </c>
      <c r="E15" s="23">
        <v>375</v>
      </c>
      <c r="F15" s="11"/>
      <c r="G15" s="23">
        <v>250</v>
      </c>
      <c r="H15" s="23">
        <v>200</v>
      </c>
      <c r="I15" s="11"/>
    </row>
    <row r="16" spans="1:9" x14ac:dyDescent="0.25">
      <c r="A16" s="26">
        <v>9</v>
      </c>
      <c r="B16" s="24" t="s">
        <v>313</v>
      </c>
      <c r="C16" s="24" t="s">
        <v>367</v>
      </c>
      <c r="D16" s="23">
        <f>6000+200</f>
        <v>6200</v>
      </c>
      <c r="E16" s="24"/>
      <c r="F16" s="11"/>
      <c r="G16" s="23">
        <v>250</v>
      </c>
      <c r="H16" s="23">
        <v>200</v>
      </c>
      <c r="I16" s="11"/>
    </row>
    <row r="17" spans="1:9" x14ac:dyDescent="0.25">
      <c r="A17" s="26">
        <v>10</v>
      </c>
      <c r="B17" s="24" t="s">
        <v>291</v>
      </c>
      <c r="C17" s="24" t="s">
        <v>314</v>
      </c>
      <c r="D17" s="23">
        <f>3300+200+51</f>
        <v>3551</v>
      </c>
      <c r="E17" s="24"/>
      <c r="F17" s="11"/>
      <c r="G17" s="23">
        <v>250</v>
      </c>
      <c r="H17" s="23">
        <v>200</v>
      </c>
      <c r="I17" s="11"/>
    </row>
    <row r="18" spans="1:9" x14ac:dyDescent="0.25">
      <c r="A18" s="26">
        <v>11</v>
      </c>
      <c r="B18" s="24" t="s">
        <v>338</v>
      </c>
      <c r="C18" s="24" t="s">
        <v>339</v>
      </c>
      <c r="D18" s="23">
        <f>3280+200+71</f>
        <v>3551</v>
      </c>
      <c r="E18" s="24"/>
      <c r="F18" s="11"/>
      <c r="G18" s="23">
        <v>250</v>
      </c>
      <c r="H18" s="23">
        <v>200</v>
      </c>
      <c r="I18" s="11"/>
    </row>
    <row r="19" spans="1:9" x14ac:dyDescent="0.25">
      <c r="A19" s="26">
        <v>12</v>
      </c>
      <c r="B19" s="24" t="s">
        <v>336</v>
      </c>
      <c r="C19" s="24" t="s">
        <v>337</v>
      </c>
      <c r="D19" s="23">
        <f>6000+200</f>
        <v>6200</v>
      </c>
      <c r="E19" s="23">
        <v>375</v>
      </c>
      <c r="F19" s="11"/>
      <c r="G19" s="23">
        <v>250</v>
      </c>
      <c r="H19" s="23">
        <v>200</v>
      </c>
      <c r="I19" s="11"/>
    </row>
    <row r="20" spans="1:9" x14ac:dyDescent="0.25">
      <c r="A20" s="26">
        <v>13</v>
      </c>
      <c r="B20" s="24" t="s">
        <v>342</v>
      </c>
      <c r="C20" s="11" t="s">
        <v>343</v>
      </c>
      <c r="D20" s="23">
        <f>3900</f>
        <v>3900</v>
      </c>
      <c r="E20" s="24"/>
      <c r="F20" s="11"/>
      <c r="G20" s="23">
        <v>250</v>
      </c>
      <c r="H20" s="23">
        <v>200</v>
      </c>
      <c r="I20" s="11"/>
    </row>
    <row r="21" spans="1:9" x14ac:dyDescent="0.25">
      <c r="A21" s="26">
        <v>14</v>
      </c>
      <c r="B21" s="24" t="s">
        <v>350</v>
      </c>
      <c r="C21" s="11" t="s">
        <v>351</v>
      </c>
      <c r="D21" s="23">
        <v>3551</v>
      </c>
      <c r="E21" s="24"/>
      <c r="F21" s="11"/>
      <c r="G21" s="23">
        <v>250</v>
      </c>
      <c r="H21" s="23">
        <v>200</v>
      </c>
      <c r="I21" s="11"/>
    </row>
    <row r="22" spans="1:9" x14ac:dyDescent="0.25">
      <c r="A22" s="26">
        <v>15</v>
      </c>
      <c r="B22" s="24" t="s">
        <v>358</v>
      </c>
      <c r="C22" s="11" t="s">
        <v>351</v>
      </c>
      <c r="D22" s="23">
        <v>3551</v>
      </c>
      <c r="E22" s="24"/>
      <c r="F22" s="11"/>
      <c r="G22" s="23">
        <v>250</v>
      </c>
      <c r="H22" s="23">
        <v>200</v>
      </c>
      <c r="I22" s="11"/>
    </row>
    <row r="23" spans="1:9" x14ac:dyDescent="0.25">
      <c r="A23" s="26">
        <v>16</v>
      </c>
      <c r="B23" s="24" t="s">
        <v>352</v>
      </c>
      <c r="C23" s="11" t="s">
        <v>353</v>
      </c>
      <c r="D23" s="23">
        <v>3551</v>
      </c>
      <c r="E23" s="24"/>
      <c r="F23" s="11"/>
      <c r="G23" s="23">
        <v>250</v>
      </c>
      <c r="H23" s="23">
        <v>200</v>
      </c>
      <c r="I23" s="11"/>
    </row>
    <row r="24" spans="1:9" x14ac:dyDescent="0.25">
      <c r="A24" s="26">
        <v>17</v>
      </c>
      <c r="B24" s="24" t="s">
        <v>354</v>
      </c>
      <c r="C24" s="11" t="s">
        <v>355</v>
      </c>
      <c r="D24" s="23">
        <v>3551</v>
      </c>
      <c r="E24" s="24"/>
      <c r="F24" s="11"/>
      <c r="G24" s="23">
        <v>250</v>
      </c>
      <c r="H24" s="23">
        <v>200</v>
      </c>
      <c r="I24" s="11"/>
    </row>
    <row r="25" spans="1:9" x14ac:dyDescent="0.25">
      <c r="A25" s="26">
        <v>18</v>
      </c>
      <c r="B25" s="24" t="s">
        <v>375</v>
      </c>
      <c r="C25" s="24" t="s">
        <v>376</v>
      </c>
      <c r="D25" s="23">
        <v>3551</v>
      </c>
      <c r="E25" s="24"/>
      <c r="F25" s="24"/>
      <c r="G25" s="23">
        <v>250</v>
      </c>
      <c r="H25" s="23">
        <v>200</v>
      </c>
      <c r="I25" s="24"/>
    </row>
    <row r="26" spans="1:9" x14ac:dyDescent="0.25">
      <c r="A26" s="26">
        <v>19</v>
      </c>
      <c r="B26" s="24" t="s">
        <v>169</v>
      </c>
      <c r="C26" s="24" t="s">
        <v>377</v>
      </c>
      <c r="D26" s="23">
        <v>3881</v>
      </c>
      <c r="E26" s="24"/>
      <c r="F26" s="24"/>
      <c r="G26" s="23">
        <v>250</v>
      </c>
      <c r="H26" s="23">
        <v>200</v>
      </c>
      <c r="I26" s="24"/>
    </row>
    <row r="27" spans="1:9" ht="15" x14ac:dyDescent="0.25">
      <c r="A27" s="26">
        <v>20</v>
      </c>
      <c r="B27" s="34" t="s">
        <v>463</v>
      </c>
      <c r="C27" s="34" t="s">
        <v>87</v>
      </c>
      <c r="D27" s="71">
        <f>5142.86</f>
        <v>5142.8599999999997</v>
      </c>
      <c r="E27" s="23"/>
      <c r="F27" s="24"/>
      <c r="G27" s="23">
        <v>250</v>
      </c>
      <c r="H27" s="23">
        <v>200</v>
      </c>
      <c r="I27" s="24"/>
    </row>
    <row r="28" spans="1:9" x14ac:dyDescent="0.25">
      <c r="A28" s="26">
        <v>21</v>
      </c>
      <c r="B28" s="24" t="s">
        <v>464</v>
      </c>
      <c r="C28" s="24" t="s">
        <v>465</v>
      </c>
      <c r="D28" s="23">
        <v>3881</v>
      </c>
      <c r="E28" s="23"/>
      <c r="F28" s="24"/>
      <c r="G28" s="23">
        <v>250</v>
      </c>
      <c r="H28" s="23">
        <v>200</v>
      </c>
      <c r="I28" s="23"/>
    </row>
    <row r="29" spans="1:9" x14ac:dyDescent="0.25">
      <c r="A29" s="43"/>
      <c r="B29" s="44"/>
      <c r="C29" s="44"/>
      <c r="D29" s="44"/>
      <c r="E29" s="44"/>
      <c r="F29" s="44"/>
      <c r="G29" s="44"/>
      <c r="H29" s="44"/>
      <c r="I29" s="45"/>
    </row>
    <row r="30" spans="1:9" x14ac:dyDescent="0.25">
      <c r="I30" s="27"/>
    </row>
    <row r="31" spans="1:9" x14ac:dyDescent="0.25">
      <c r="I31" s="27"/>
    </row>
    <row r="32" spans="1:9" x14ac:dyDescent="0.25">
      <c r="I32" s="27"/>
    </row>
    <row r="33" spans="1:9" x14ac:dyDescent="0.25">
      <c r="I33" s="27"/>
    </row>
    <row r="34" spans="1:9" x14ac:dyDescent="0.25">
      <c r="I34" s="27"/>
    </row>
    <row r="37" spans="1:9" x14ac:dyDescent="0.25">
      <c r="A37" s="1" t="s">
        <v>332</v>
      </c>
      <c r="H37" s="4"/>
    </row>
  </sheetData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0BB1-F1C3-4091-A819-F2C519C18B91}">
  <dimension ref="A2:E214"/>
  <sheetViews>
    <sheetView zoomScale="115" zoomScaleNormal="115" workbookViewId="0">
      <pane xSplit="2" ySplit="3" topLeftCell="C4" activePane="bottomRight" state="frozen"/>
      <selection activeCell="C204" sqref="C204"/>
      <selection pane="topRight" activeCell="C204" sqref="C204"/>
      <selection pane="bottomLeft" activeCell="C204" sqref="C204"/>
      <selection pane="bottomRight" activeCell="C23" sqref="C23"/>
    </sheetView>
  </sheetViews>
  <sheetFormatPr baseColWidth="10" defaultColWidth="11.42578125" defaultRowHeight="12.75" x14ac:dyDescent="0.25"/>
  <cols>
    <col min="1" max="1" width="8.140625" style="1" bestFit="1" customWidth="1"/>
    <col min="2" max="2" width="40.5703125" style="3" customWidth="1"/>
    <col min="3" max="3" width="50.5703125" style="3" customWidth="1"/>
    <col min="4" max="4" width="13.42578125" style="3" customWidth="1"/>
    <col min="5" max="5" width="17.42578125" style="3" customWidth="1"/>
    <col min="6" max="16384" width="11.42578125" style="3"/>
  </cols>
  <sheetData>
    <row r="2" spans="1:5" s="6" customFormat="1" ht="15.75" x14ac:dyDescent="0.25">
      <c r="A2" s="75" t="s">
        <v>381</v>
      </c>
      <c r="B2" s="75"/>
      <c r="C2" s="75"/>
      <c r="D2" s="75"/>
      <c r="E2" s="75"/>
    </row>
    <row r="3" spans="1:5" s="6" customFormat="1" ht="30" customHeight="1" x14ac:dyDescent="0.25">
      <c r="A3" s="46"/>
      <c r="B3" s="75" t="s">
        <v>382</v>
      </c>
      <c r="C3" s="75"/>
      <c r="D3" s="75"/>
      <c r="E3" s="75"/>
    </row>
    <row r="4" spans="1:5" ht="15.75" x14ac:dyDescent="0.25">
      <c r="A4" s="46"/>
      <c r="B4" s="47"/>
      <c r="C4" s="46"/>
    </row>
    <row r="6" spans="1:5" x14ac:dyDescent="0.25">
      <c r="A6" s="48" t="s">
        <v>0</v>
      </c>
      <c r="B6" s="49" t="s">
        <v>1</v>
      </c>
      <c r="C6" s="49" t="s">
        <v>2</v>
      </c>
      <c r="D6" s="76" t="s">
        <v>401</v>
      </c>
      <c r="E6" s="79" t="s">
        <v>383</v>
      </c>
    </row>
    <row r="7" spans="1:5" x14ac:dyDescent="0.25">
      <c r="A7" s="50"/>
      <c r="B7" s="51"/>
      <c r="C7" s="52"/>
      <c r="D7" s="77"/>
      <c r="E7" s="80"/>
    </row>
    <row r="8" spans="1:5" x14ac:dyDescent="0.25">
      <c r="A8" s="53"/>
      <c r="B8" s="54"/>
      <c r="C8" s="54"/>
      <c r="D8" s="78"/>
      <c r="E8" s="81"/>
    </row>
    <row r="9" spans="1:5" x14ac:dyDescent="0.25">
      <c r="A9" s="55"/>
      <c r="B9" s="56" t="s">
        <v>384</v>
      </c>
      <c r="C9" s="57"/>
      <c r="D9" s="58"/>
      <c r="E9" s="55"/>
    </row>
    <row r="10" spans="1:5" ht="15" x14ac:dyDescent="0.25">
      <c r="A10" s="59">
        <v>1</v>
      </c>
      <c r="B10" s="60" t="s">
        <v>272</v>
      </c>
      <c r="C10" s="61" t="s">
        <v>385</v>
      </c>
      <c r="D10" s="65">
        <v>12</v>
      </c>
      <c r="E10" s="62">
        <v>1200</v>
      </c>
    </row>
    <row r="11" spans="1:5" ht="15" x14ac:dyDescent="0.25">
      <c r="A11" s="59">
        <v>2</v>
      </c>
      <c r="B11" s="60" t="s">
        <v>386</v>
      </c>
      <c r="C11" s="61" t="s">
        <v>387</v>
      </c>
      <c r="D11" s="65">
        <v>12</v>
      </c>
      <c r="E11" s="62">
        <v>1200</v>
      </c>
    </row>
    <row r="12" spans="1:5" ht="15" x14ac:dyDescent="0.25">
      <c r="A12" s="59">
        <v>3</v>
      </c>
      <c r="B12" s="60" t="s">
        <v>388</v>
      </c>
      <c r="C12" s="61" t="s">
        <v>389</v>
      </c>
      <c r="D12" s="65">
        <v>12</v>
      </c>
      <c r="E12" s="62">
        <v>1200</v>
      </c>
    </row>
    <row r="13" spans="1:5" ht="15" x14ac:dyDescent="0.25">
      <c r="A13" s="59">
        <v>4</v>
      </c>
      <c r="B13" s="63" t="s">
        <v>390</v>
      </c>
      <c r="C13" s="61" t="s">
        <v>391</v>
      </c>
      <c r="D13" s="65">
        <v>12</v>
      </c>
      <c r="E13" s="62">
        <v>1200</v>
      </c>
    </row>
    <row r="14" spans="1:5" ht="15" x14ac:dyDescent="0.25">
      <c r="A14" s="59">
        <v>5</v>
      </c>
      <c r="B14" s="64" t="s">
        <v>392</v>
      </c>
      <c r="C14" s="61" t="s">
        <v>393</v>
      </c>
      <c r="D14" s="65">
        <v>12</v>
      </c>
      <c r="E14" s="62">
        <v>1200</v>
      </c>
    </row>
    <row r="15" spans="1:5" ht="15" x14ac:dyDescent="0.25">
      <c r="A15" s="59">
        <v>6</v>
      </c>
      <c r="B15" s="60" t="s">
        <v>394</v>
      </c>
      <c r="C15" s="61" t="s">
        <v>395</v>
      </c>
      <c r="D15" s="65">
        <v>12</v>
      </c>
      <c r="E15" s="62">
        <v>1200</v>
      </c>
    </row>
    <row r="16" spans="1:5" ht="15" x14ac:dyDescent="0.25">
      <c r="A16" s="59">
        <v>7</v>
      </c>
      <c r="B16" s="60" t="s">
        <v>396</v>
      </c>
      <c r="C16" s="61" t="s">
        <v>397</v>
      </c>
      <c r="D16" s="65">
        <v>12</v>
      </c>
      <c r="E16" s="62">
        <v>1200</v>
      </c>
    </row>
    <row r="17" spans="1:5" ht="15" x14ac:dyDescent="0.25">
      <c r="A17" s="59">
        <v>8</v>
      </c>
      <c r="B17" s="60" t="s">
        <v>398</v>
      </c>
      <c r="C17" s="61" t="s">
        <v>399</v>
      </c>
      <c r="D17" s="65">
        <v>12</v>
      </c>
      <c r="E17" s="62">
        <v>1200</v>
      </c>
    </row>
    <row r="18" spans="1:5" ht="15" x14ac:dyDescent="0.25">
      <c r="A18" s="59">
        <v>9</v>
      </c>
      <c r="B18" s="60" t="s">
        <v>400</v>
      </c>
      <c r="C18" s="61" t="s">
        <v>14</v>
      </c>
      <c r="D18" s="65">
        <v>12</v>
      </c>
      <c r="E18" s="62">
        <v>1200</v>
      </c>
    </row>
    <row r="19" spans="1:5" x14ac:dyDescent="0.25">
      <c r="A19" s="43"/>
      <c r="B19" s="44"/>
      <c r="C19" s="44"/>
      <c r="D19" s="44"/>
      <c r="E19" s="44"/>
    </row>
    <row r="25" spans="1:5" x14ac:dyDescent="0.25">
      <c r="A25" s="1" t="s">
        <v>332</v>
      </c>
    </row>
    <row r="197" spans="3:5" x14ac:dyDescent="0.25">
      <c r="C197" s="1"/>
    </row>
    <row r="198" spans="3:5" ht="15.75" x14ac:dyDescent="0.25">
      <c r="C198" s="75" t="s">
        <v>381</v>
      </c>
      <c r="D198" s="75"/>
      <c r="E198" s="75"/>
    </row>
    <row r="199" spans="3:5" ht="15.75" x14ac:dyDescent="0.25">
      <c r="C199" s="46"/>
      <c r="D199" s="75" t="s">
        <v>382</v>
      </c>
      <c r="E199" s="75"/>
    </row>
    <row r="200" spans="3:5" ht="15.75" x14ac:dyDescent="0.25">
      <c r="C200" s="46"/>
      <c r="D200" s="47"/>
      <c r="E200" s="46"/>
    </row>
    <row r="201" spans="3:5" x14ac:dyDescent="0.25">
      <c r="C201" s="1"/>
    </row>
    <row r="202" spans="3:5" x14ac:dyDescent="0.25">
      <c r="C202" s="48" t="s">
        <v>0</v>
      </c>
      <c r="D202" s="49" t="s">
        <v>1</v>
      </c>
      <c r="E202" s="49" t="s">
        <v>2</v>
      </c>
    </row>
    <row r="203" spans="3:5" x14ac:dyDescent="0.25">
      <c r="C203" s="50"/>
      <c r="D203" s="51"/>
      <c r="E203" s="52"/>
    </row>
    <row r="204" spans="3:5" x14ac:dyDescent="0.25">
      <c r="C204" s="53"/>
      <c r="D204" s="54"/>
      <c r="E204" s="54"/>
    </row>
    <row r="205" spans="3:5" x14ac:dyDescent="0.25">
      <c r="C205" s="55"/>
      <c r="D205" s="56" t="s">
        <v>384</v>
      </c>
      <c r="E205" s="57"/>
    </row>
    <row r="206" spans="3:5" ht="48" x14ac:dyDescent="0.25">
      <c r="C206" s="59">
        <v>1</v>
      </c>
      <c r="D206" s="60" t="s">
        <v>272</v>
      </c>
      <c r="E206" s="61" t="s">
        <v>385</v>
      </c>
    </row>
    <row r="207" spans="3:5" ht="36" x14ac:dyDescent="0.25">
      <c r="C207" s="59">
        <v>2</v>
      </c>
      <c r="D207" s="60" t="s">
        <v>386</v>
      </c>
      <c r="E207" s="61" t="s">
        <v>387</v>
      </c>
    </row>
    <row r="208" spans="3:5" ht="36" x14ac:dyDescent="0.25">
      <c r="C208" s="59">
        <v>3</v>
      </c>
      <c r="D208" s="60" t="s">
        <v>388</v>
      </c>
      <c r="E208" s="61" t="s">
        <v>389</v>
      </c>
    </row>
    <row r="209" spans="3:5" ht="48" x14ac:dyDescent="0.25">
      <c r="C209" s="59">
        <v>4</v>
      </c>
      <c r="D209" s="63" t="s">
        <v>390</v>
      </c>
      <c r="E209" s="61" t="s">
        <v>391</v>
      </c>
    </row>
    <row r="210" spans="3:5" ht="45" x14ac:dyDescent="0.25">
      <c r="C210" s="59">
        <v>5</v>
      </c>
      <c r="D210" s="64" t="s">
        <v>392</v>
      </c>
      <c r="E210" s="61" t="s">
        <v>393</v>
      </c>
    </row>
    <row r="211" spans="3:5" ht="48" x14ac:dyDescent="0.25">
      <c r="C211" s="59">
        <v>6</v>
      </c>
      <c r="D211" s="60" t="s">
        <v>394</v>
      </c>
      <c r="E211" s="61" t="s">
        <v>395</v>
      </c>
    </row>
    <row r="212" spans="3:5" ht="48" x14ac:dyDescent="0.25">
      <c r="C212" s="59">
        <v>7</v>
      </c>
      <c r="D212" s="60" t="s">
        <v>396</v>
      </c>
      <c r="E212" s="61" t="s">
        <v>397</v>
      </c>
    </row>
    <row r="213" spans="3:5" ht="48" x14ac:dyDescent="0.25">
      <c r="C213" s="59">
        <v>8</v>
      </c>
      <c r="D213" s="60" t="s">
        <v>398</v>
      </c>
      <c r="E213" s="61" t="s">
        <v>399</v>
      </c>
    </row>
    <row r="214" spans="3:5" ht="48" x14ac:dyDescent="0.25">
      <c r="C214" s="59">
        <v>9</v>
      </c>
      <c r="D214" s="60" t="s">
        <v>400</v>
      </c>
      <c r="E214" s="61" t="s">
        <v>14</v>
      </c>
    </row>
  </sheetData>
  <autoFilter ref="A3:E3" xr:uid="{00000000-0009-0000-0000-000000000000}"/>
  <mergeCells count="6">
    <mergeCell ref="C198:E198"/>
    <mergeCell ref="D199:E199"/>
    <mergeCell ref="A2:E2"/>
    <mergeCell ref="B3:E3"/>
    <mergeCell ref="D6:D8"/>
    <mergeCell ref="E6:E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0D01-C189-4E4F-8459-14E095EDC6EB}">
  <dimension ref="A1:H23"/>
  <sheetViews>
    <sheetView workbookViewId="0">
      <selection activeCell="H27" sqref="H27"/>
    </sheetView>
  </sheetViews>
  <sheetFormatPr baseColWidth="10" defaultRowHeight="15" x14ac:dyDescent="0.25"/>
  <cols>
    <col min="1" max="1" width="11.7109375" customWidth="1"/>
    <col min="2" max="2" width="44.5703125" customWidth="1"/>
    <col min="3" max="3" width="34.85546875" customWidth="1"/>
    <col min="4" max="4" width="18.85546875" customWidth="1"/>
    <col min="5" max="5" width="12.42578125" customWidth="1"/>
    <col min="6" max="6" width="14" customWidth="1"/>
    <col min="7" max="7" width="14.85546875" customWidth="1"/>
    <col min="8" max="8" width="15.85546875" customWidth="1"/>
  </cols>
  <sheetData>
    <row r="1" spans="1:8" x14ac:dyDescent="0.25">
      <c r="A1" s="21" t="s">
        <v>402</v>
      </c>
      <c r="B1" s="72"/>
      <c r="C1" s="72"/>
      <c r="D1" s="73" t="s">
        <v>403</v>
      </c>
      <c r="E1" s="74" t="s">
        <v>404</v>
      </c>
      <c r="F1" s="74" t="s">
        <v>405</v>
      </c>
      <c r="G1" s="74" t="s">
        <v>406</v>
      </c>
      <c r="H1" s="4"/>
    </row>
    <row r="2" spans="1:8" x14ac:dyDescent="0.25">
      <c r="A2" s="1">
        <v>1</v>
      </c>
      <c r="B2" s="3" t="s">
        <v>407</v>
      </c>
      <c r="C2" s="3" t="s">
        <v>408</v>
      </c>
      <c r="D2" s="1" t="s">
        <v>409</v>
      </c>
      <c r="E2" s="1">
        <v>189</v>
      </c>
      <c r="F2" s="67">
        <v>3300</v>
      </c>
      <c r="G2" s="68">
        <f>F2*12</f>
        <v>39600</v>
      </c>
      <c r="H2" s="3"/>
    </row>
    <row r="3" spans="1:8" x14ac:dyDescent="0.25">
      <c r="A3" s="1">
        <v>2</v>
      </c>
      <c r="B3" s="3" t="s">
        <v>411</v>
      </c>
      <c r="C3" s="3" t="s">
        <v>412</v>
      </c>
      <c r="D3" s="1" t="s">
        <v>410</v>
      </c>
      <c r="E3" s="1">
        <v>183</v>
      </c>
      <c r="F3" s="67">
        <v>3000</v>
      </c>
      <c r="G3" s="68">
        <f t="shared" ref="G3:G23" si="0">F3*12</f>
        <v>36000</v>
      </c>
      <c r="H3" s="3"/>
    </row>
    <row r="4" spans="1:8" x14ac:dyDescent="0.25">
      <c r="A4" s="1">
        <v>3</v>
      </c>
      <c r="B4" s="3" t="s">
        <v>413</v>
      </c>
      <c r="C4" s="3" t="s">
        <v>414</v>
      </c>
      <c r="D4" s="1" t="s">
        <v>415</v>
      </c>
      <c r="E4" s="1">
        <v>29</v>
      </c>
      <c r="F4" s="67">
        <v>4200</v>
      </c>
      <c r="G4" s="68">
        <f t="shared" si="0"/>
        <v>50400</v>
      </c>
      <c r="H4" s="3"/>
    </row>
    <row r="5" spans="1:8" x14ac:dyDescent="0.25">
      <c r="A5" s="1">
        <v>4</v>
      </c>
      <c r="B5" s="3" t="s">
        <v>416</v>
      </c>
      <c r="C5" s="3" t="s">
        <v>417</v>
      </c>
      <c r="D5" s="1" t="s">
        <v>418</v>
      </c>
      <c r="E5" s="1">
        <v>189</v>
      </c>
      <c r="F5" s="67">
        <v>3300</v>
      </c>
      <c r="G5" s="68">
        <f t="shared" si="0"/>
        <v>39600</v>
      </c>
      <c r="H5" s="3"/>
    </row>
    <row r="6" spans="1:8" x14ac:dyDescent="0.25">
      <c r="A6" s="1">
        <v>5</v>
      </c>
      <c r="B6" s="3" t="s">
        <v>419</v>
      </c>
      <c r="C6" s="3" t="s">
        <v>420</v>
      </c>
      <c r="D6" s="1" t="s">
        <v>360</v>
      </c>
      <c r="E6" s="1">
        <v>189</v>
      </c>
      <c r="F6" s="67">
        <v>3300</v>
      </c>
      <c r="G6" s="68">
        <f t="shared" si="0"/>
        <v>39600</v>
      </c>
      <c r="H6" s="3"/>
    </row>
    <row r="7" spans="1:8" x14ac:dyDescent="0.25">
      <c r="A7" s="1">
        <v>6</v>
      </c>
      <c r="B7" s="3" t="s">
        <v>421</v>
      </c>
      <c r="C7" s="3" t="s">
        <v>422</v>
      </c>
      <c r="D7" s="1" t="s">
        <v>423</v>
      </c>
      <c r="E7" s="1">
        <v>189</v>
      </c>
      <c r="F7" s="67">
        <v>3300</v>
      </c>
      <c r="G7" s="68">
        <f t="shared" si="0"/>
        <v>39600</v>
      </c>
      <c r="H7" s="3"/>
    </row>
    <row r="8" spans="1:8" x14ac:dyDescent="0.25">
      <c r="A8" s="1">
        <v>7</v>
      </c>
      <c r="B8" s="3" t="s">
        <v>424</v>
      </c>
      <c r="C8" s="3" t="s">
        <v>425</v>
      </c>
      <c r="D8" s="1" t="s">
        <v>423</v>
      </c>
      <c r="E8" s="1">
        <v>189</v>
      </c>
      <c r="F8" s="67">
        <v>4000</v>
      </c>
      <c r="G8" s="68">
        <f t="shared" si="0"/>
        <v>48000</v>
      </c>
      <c r="H8" s="3"/>
    </row>
    <row r="9" spans="1:8" x14ac:dyDescent="0.25">
      <c r="A9" s="1">
        <v>8</v>
      </c>
      <c r="B9" s="3" t="s">
        <v>426</v>
      </c>
      <c r="C9" s="3" t="s">
        <v>427</v>
      </c>
      <c r="D9" s="1" t="s">
        <v>428</v>
      </c>
      <c r="E9" s="1">
        <v>189</v>
      </c>
      <c r="F9" s="67">
        <v>3300</v>
      </c>
      <c r="G9" s="68">
        <f t="shared" si="0"/>
        <v>39600</v>
      </c>
      <c r="H9" s="3"/>
    </row>
    <row r="10" spans="1:8" x14ac:dyDescent="0.25">
      <c r="A10" s="1">
        <v>9</v>
      </c>
      <c r="B10" s="3" t="s">
        <v>429</v>
      </c>
      <c r="C10" s="3" t="s">
        <v>430</v>
      </c>
      <c r="D10" s="1" t="s">
        <v>428</v>
      </c>
      <c r="E10" s="1">
        <v>189</v>
      </c>
      <c r="F10" s="67">
        <v>3300</v>
      </c>
      <c r="G10" s="68">
        <f t="shared" si="0"/>
        <v>39600</v>
      </c>
      <c r="H10" s="3"/>
    </row>
    <row r="11" spans="1:8" x14ac:dyDescent="0.25">
      <c r="A11" s="1">
        <v>10</v>
      </c>
      <c r="B11" s="3" t="s">
        <v>431</v>
      </c>
      <c r="C11" s="3" t="s">
        <v>430</v>
      </c>
      <c r="D11" s="1" t="s">
        <v>428</v>
      </c>
      <c r="E11" s="1">
        <v>189</v>
      </c>
      <c r="F11" s="67">
        <v>3300</v>
      </c>
      <c r="G11" s="68">
        <f t="shared" si="0"/>
        <v>39600</v>
      </c>
      <c r="H11" s="3"/>
    </row>
    <row r="12" spans="1:8" x14ac:dyDescent="0.25">
      <c r="A12" s="1">
        <v>11</v>
      </c>
      <c r="B12" s="3" t="s">
        <v>432</v>
      </c>
      <c r="C12" s="3" t="s">
        <v>433</v>
      </c>
      <c r="D12" s="1" t="s">
        <v>434</v>
      </c>
      <c r="E12" s="1">
        <v>188</v>
      </c>
      <c r="F12" s="67">
        <v>9000</v>
      </c>
      <c r="G12" s="68">
        <f t="shared" si="0"/>
        <v>108000</v>
      </c>
      <c r="H12" s="3"/>
    </row>
    <row r="13" spans="1:8" x14ac:dyDescent="0.25">
      <c r="A13" s="1">
        <v>12</v>
      </c>
      <c r="B13" s="3" t="s">
        <v>435</v>
      </c>
      <c r="C13" s="3" t="s">
        <v>436</v>
      </c>
      <c r="D13" s="1" t="s">
        <v>434</v>
      </c>
      <c r="E13" s="1">
        <v>188</v>
      </c>
      <c r="F13" s="67">
        <v>9000</v>
      </c>
      <c r="G13" s="68">
        <f t="shared" si="0"/>
        <v>108000</v>
      </c>
      <c r="H13" s="3"/>
    </row>
    <row r="14" spans="1:8" x14ac:dyDescent="0.25">
      <c r="A14" s="1">
        <v>13</v>
      </c>
      <c r="B14" s="3" t="s">
        <v>437</v>
      </c>
      <c r="C14" s="3" t="s">
        <v>436</v>
      </c>
      <c r="D14" s="1" t="s">
        <v>434</v>
      </c>
      <c r="E14" s="1">
        <v>188</v>
      </c>
      <c r="F14" s="67">
        <v>9000</v>
      </c>
      <c r="G14" s="68">
        <f t="shared" si="0"/>
        <v>108000</v>
      </c>
      <c r="H14" s="3"/>
    </row>
    <row r="15" spans="1:8" x14ac:dyDescent="0.25">
      <c r="A15" s="1">
        <v>14</v>
      </c>
      <c r="B15" s="3" t="s">
        <v>438</v>
      </c>
      <c r="C15" s="3" t="s">
        <v>439</v>
      </c>
      <c r="D15" s="1" t="s">
        <v>440</v>
      </c>
      <c r="E15" s="1">
        <v>189</v>
      </c>
      <c r="F15" s="67">
        <v>3300</v>
      </c>
      <c r="G15" s="68">
        <f t="shared" si="0"/>
        <v>39600</v>
      </c>
      <c r="H15" s="3"/>
    </row>
    <row r="16" spans="1:8" x14ac:dyDescent="0.25">
      <c r="A16" s="1">
        <v>15</v>
      </c>
      <c r="B16" s="3" t="s">
        <v>441</v>
      </c>
      <c r="C16" s="3" t="s">
        <v>442</v>
      </c>
      <c r="D16" s="1" t="s">
        <v>440</v>
      </c>
      <c r="E16" s="1">
        <v>189</v>
      </c>
      <c r="F16" s="67">
        <v>3300</v>
      </c>
      <c r="G16" s="68">
        <f t="shared" si="0"/>
        <v>39600</v>
      </c>
      <c r="H16" s="3"/>
    </row>
    <row r="17" spans="1:8" x14ac:dyDescent="0.25">
      <c r="A17" s="1">
        <v>16</v>
      </c>
      <c r="B17" s="3" t="s">
        <v>443</v>
      </c>
      <c r="C17" s="3" t="s">
        <v>442</v>
      </c>
      <c r="D17" s="1" t="s">
        <v>440</v>
      </c>
      <c r="E17" s="1">
        <v>189</v>
      </c>
      <c r="F17" s="67">
        <v>3300</v>
      </c>
      <c r="G17" s="68">
        <f t="shared" si="0"/>
        <v>39600</v>
      </c>
      <c r="H17" s="3"/>
    </row>
    <row r="18" spans="1:8" x14ac:dyDescent="0.25">
      <c r="A18" s="1">
        <v>17</v>
      </c>
      <c r="B18" s="3" t="s">
        <v>444</v>
      </c>
      <c r="C18" s="3" t="s">
        <v>445</v>
      </c>
      <c r="D18" s="1" t="s">
        <v>446</v>
      </c>
      <c r="E18" s="1">
        <v>189</v>
      </c>
      <c r="F18" s="67">
        <v>6000</v>
      </c>
      <c r="G18" s="68">
        <f t="shared" si="0"/>
        <v>72000</v>
      </c>
      <c r="H18" s="3"/>
    </row>
    <row r="19" spans="1:8" x14ac:dyDescent="0.25">
      <c r="A19" s="1">
        <v>18</v>
      </c>
      <c r="B19" s="3" t="s">
        <v>447</v>
      </c>
      <c r="C19" s="3" t="s">
        <v>448</v>
      </c>
      <c r="D19" s="1" t="s">
        <v>449</v>
      </c>
      <c r="E19" s="1">
        <v>184</v>
      </c>
      <c r="F19" s="67">
        <v>4000</v>
      </c>
      <c r="G19" s="68">
        <f t="shared" si="0"/>
        <v>48000</v>
      </c>
      <c r="H19" s="3"/>
    </row>
    <row r="20" spans="1:8" x14ac:dyDescent="0.25">
      <c r="A20" s="1">
        <v>19</v>
      </c>
      <c r="B20" s="3" t="s">
        <v>450</v>
      </c>
      <c r="C20" s="3" t="s">
        <v>451</v>
      </c>
      <c r="D20" s="1" t="s">
        <v>452</v>
      </c>
      <c r="E20" s="1">
        <v>29</v>
      </c>
      <c r="F20" s="67">
        <v>3300</v>
      </c>
      <c r="G20" s="68">
        <f t="shared" si="0"/>
        <v>39600</v>
      </c>
      <c r="H20" s="3"/>
    </row>
    <row r="21" spans="1:8" x14ac:dyDescent="0.25">
      <c r="A21" s="1">
        <v>20</v>
      </c>
      <c r="B21" s="3" t="s">
        <v>453</v>
      </c>
      <c r="C21" s="3" t="s">
        <v>454</v>
      </c>
      <c r="D21" s="1" t="s">
        <v>452</v>
      </c>
      <c r="E21" s="1">
        <v>189</v>
      </c>
      <c r="F21" s="67">
        <v>3300</v>
      </c>
      <c r="G21" s="68">
        <f t="shared" si="0"/>
        <v>39600</v>
      </c>
      <c r="H21" s="3"/>
    </row>
    <row r="22" spans="1:8" x14ac:dyDescent="0.25">
      <c r="A22" s="1">
        <v>21</v>
      </c>
      <c r="B22" s="3" t="s">
        <v>455</v>
      </c>
      <c r="C22" s="3" t="s">
        <v>456</v>
      </c>
      <c r="D22" s="3" t="s">
        <v>457</v>
      </c>
      <c r="E22" s="1">
        <v>189</v>
      </c>
      <c r="F22" s="67">
        <v>3300</v>
      </c>
      <c r="G22" s="68">
        <f t="shared" si="0"/>
        <v>39600</v>
      </c>
      <c r="H22" s="3"/>
    </row>
    <row r="23" spans="1:8" x14ac:dyDescent="0.25">
      <c r="A23" s="1">
        <v>22</v>
      </c>
      <c r="B23" s="3" t="s">
        <v>458</v>
      </c>
      <c r="C23" s="3" t="s">
        <v>459</v>
      </c>
      <c r="D23" s="1" t="s">
        <v>460</v>
      </c>
      <c r="E23" s="1">
        <v>189</v>
      </c>
      <c r="F23" s="67">
        <v>3300</v>
      </c>
      <c r="G23" s="68">
        <f t="shared" si="0"/>
        <v>39600</v>
      </c>
      <c r="H23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011</vt:lpstr>
      <vt:lpstr>JUBILADOS</vt:lpstr>
      <vt:lpstr>RENGLON 022</vt:lpstr>
      <vt:lpstr>DIETAS</vt:lpstr>
      <vt:lpstr>189</vt:lpstr>
      <vt:lpstr>'011'!Área_de_impresión</vt:lpstr>
      <vt:lpstr>DIETAS!Área_de_impresión</vt:lpstr>
      <vt:lpstr>JUBILADOS!Área_de_impresión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Informacion Publica</cp:lastModifiedBy>
  <cp:lastPrinted>2024-02-27T20:33:44Z</cp:lastPrinted>
  <dcterms:created xsi:type="dcterms:W3CDTF">2023-10-30T16:23:50Z</dcterms:created>
  <dcterms:modified xsi:type="dcterms:W3CDTF">2025-03-06T15:48:06Z</dcterms:modified>
</cp:coreProperties>
</file>